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3.xml" ContentType="application/vnd.openxmlformats-officedocument.drawing+xml"/>
  <Override PartName="/xl/customProperty12.bin" ContentType="application/vnd.openxmlformats-officedocument.spreadsheetml.customProperty"/>
  <Override PartName="/xl/drawings/drawing4.xml" ContentType="application/vnd.openxmlformats-officedocument.drawing+xml"/>
  <Override PartName="/xl/customProperty13.bin" ContentType="application/vnd.openxmlformats-officedocument.spreadsheetml.customProperty"/>
  <Override PartName="/xl/drawings/drawing5.xml" ContentType="application/vnd.openxmlformats-officedocument.drawing+xml"/>
  <Override PartName="/xl/customProperty14.bin" ContentType="application/vnd.openxmlformats-officedocument.spreadsheetml.customProperty"/>
  <Override PartName="/xl/drawings/drawing6.xml" ContentType="application/vnd.openxmlformats-officedocument.drawing+xml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DMIN-SERVER\Admin-Files\Admin 2025\lafaakuraa budget 2026\"/>
    </mc:Choice>
  </mc:AlternateContent>
  <bookViews>
    <workbookView xWindow="0" yWindow="0" windowWidth="20490" windowHeight="7755" tabRatio="856" firstSheet="4" activeTab="11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List" sheetId="17" state="hidden" r:id="rId9"/>
    <sheet name="CapitalSheet" sheetId="10" r:id="rId10"/>
    <sheet name="PSIP" sheetId="11" r:id="rId11"/>
    <sheet name="Budget(BG)" sheetId="6" r:id="rId12"/>
    <sheet name="Budget(CG)" sheetId="7" r:id="rId13"/>
    <sheet name="Budget(TF)" sheetId="8" r:id="rId14"/>
    <sheet name="Budget(CF)" sheetId="9" r:id="rId15"/>
    <sheet name="Lists" sheetId="2" state="veryHidden" r:id="rId16"/>
    <sheet name="Ceiling" sheetId="15" state="veryHidden" r:id="rId17"/>
  </sheets>
  <externalReferences>
    <externalReference r:id="rId18"/>
    <externalReference r:id="rId19"/>
    <externalReference r:id="rId20"/>
    <externalReference r:id="rId21"/>
  </externalReferences>
  <definedNames>
    <definedName name="_xlnm._FilterDatabase" localSheetId="1" hidden="1">BusinessAreaCodes!$A$2:$B$200</definedName>
    <definedName name="_xlnm._FilterDatabase" localSheetId="3" hidden="1">ExpenditureCodes!$A$2:$C$204</definedName>
    <definedName name="_xlnm._FilterDatabase" localSheetId="4" hidden="1">PSIPType!$A$2:$A$39</definedName>
    <definedName name="_xlnm._FilterDatabase" localSheetId="2" hidden="1">RevenueCodes!$A$2:$C$281</definedName>
    <definedName name="_xlnm._FilterDatabase" localSheetId="7" hidden="1">SalarySheet!$C$2:$BB$503</definedName>
    <definedName name="_xlnm.Print_Area" localSheetId="11">'Budget(BG)'!$B$1:$F$265</definedName>
    <definedName name="_xlnm.Print_Area" localSheetId="14">'Budget(CF)'!$B$1:$F$265</definedName>
    <definedName name="_xlnm.Print_Area" localSheetId="12">'Budget(CG)'!$B$1:$F$265</definedName>
    <definedName name="_xlnm.Print_Area" localSheetId="13">'Budget(TF)'!$B$1:$F$265</definedName>
    <definedName name="_xlnm.Print_Area" localSheetId="1">BusinessAreaCodes!$A$1:$B$200</definedName>
    <definedName name="_xlnm.Print_Area" localSheetId="9">CapitalSheet!$A$1:$M$100</definedName>
    <definedName name="_xlnm.Print_Area" localSheetId="3">ExpenditureCodes!$A$1:$C$204</definedName>
    <definedName name="_xlnm.Print_Area" localSheetId="0">Instructions!$B$2:$E$37</definedName>
    <definedName name="_xlnm.Print_Area" localSheetId="4">PSIPType!$A$1:$A$39</definedName>
    <definedName name="_xlnm.Print_Area" localSheetId="5">RashuBudget!$B$2:$L$74</definedName>
    <definedName name="_xlnm.Print_Area" localSheetId="6">Revenue!$A$1:$F$98</definedName>
    <definedName name="_xlnm.Print_Area" localSheetId="2">RevenueCodes!$A$1:$C$281</definedName>
    <definedName name="_xlnm.Print_Titles" localSheetId="11">'Budget(BG)'!$7:$9</definedName>
    <definedName name="_xlnm.Print_Titles" localSheetId="14">'Budget(CF)'!$7:$9</definedName>
    <definedName name="_xlnm.Print_Titles" localSheetId="12">'Budget(CG)'!$7:$9</definedName>
    <definedName name="_xlnm.Print_Titles" localSheetId="13">'Budget(TF)'!$7:$9</definedName>
    <definedName name="_xlnm.Print_Titles" localSheetId="1">BusinessAreaCodes!$2:$2</definedName>
    <definedName name="_xlnm.Print_Titles" localSheetId="9">CapitalSheet!$5:$7</definedName>
    <definedName name="_xlnm.Print_Titles" localSheetId="3">ExpenditureCodes!$2:$2</definedName>
    <definedName name="_xlnm.Print_Titles" localSheetId="4">PSIPType!$2:$2</definedName>
    <definedName name="_xlnm.Print_Titles" localSheetId="6">Revenue!$5:$7</definedName>
    <definedName name="_xlnm.Print_Titles" localSheetId="2">RevenueCodes!$2:$2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3" l="1"/>
  <c r="C50" i="1"/>
  <c r="C9" i="1"/>
  <c r="A9" i="1"/>
  <c r="B9" i="1"/>
  <c r="D184" i="8"/>
  <c r="C8" i="1" l="1"/>
  <c r="D185" i="6"/>
  <c r="C49" i="13" l="1"/>
  <c r="C46" i="13"/>
  <c r="C45" i="13"/>
  <c r="C41" i="13"/>
  <c r="K18" i="10"/>
  <c r="G18" i="10"/>
  <c r="D18" i="10"/>
  <c r="A18" i="10"/>
  <c r="K17" i="10"/>
  <c r="G17" i="10"/>
  <c r="D17" i="10"/>
  <c r="A17" i="10"/>
  <c r="K16" i="10"/>
  <c r="G16" i="10"/>
  <c r="D16" i="10"/>
  <c r="A16" i="10"/>
  <c r="K15" i="10"/>
  <c r="G15" i="10"/>
  <c r="D15" i="10"/>
  <c r="A15" i="10"/>
  <c r="K14" i="10"/>
  <c r="G14" i="10"/>
  <c r="D14" i="10"/>
  <c r="A14" i="10"/>
  <c r="K13" i="10"/>
  <c r="G13" i="10"/>
  <c r="D13" i="10"/>
  <c r="A13" i="10"/>
  <c r="K12" i="10"/>
  <c r="G12" i="10"/>
  <c r="D12" i="10"/>
  <c r="A12" i="10"/>
  <c r="K11" i="10"/>
  <c r="G11" i="10"/>
  <c r="D11" i="10"/>
  <c r="A11" i="10"/>
  <c r="K10" i="10"/>
  <c r="G10" i="10"/>
  <c r="D10" i="10"/>
  <c r="A10" i="10"/>
  <c r="K9" i="10"/>
  <c r="G9" i="10"/>
  <c r="D9" i="10"/>
  <c r="A9" i="10"/>
  <c r="I7" i="11"/>
  <c r="AV24" i="4"/>
  <c r="AT24" i="4"/>
  <c r="AP24" i="4"/>
  <c r="O24" i="4"/>
  <c r="N24" i="4"/>
  <c r="AV23" i="4"/>
  <c r="AT23" i="4"/>
  <c r="AP23" i="4"/>
  <c r="O23" i="4"/>
  <c r="N23" i="4"/>
  <c r="Y20" i="4"/>
  <c r="N20" i="4"/>
  <c r="Y19" i="4"/>
  <c r="N19" i="4"/>
  <c r="Y18" i="4"/>
  <c r="N18" i="4"/>
  <c r="AV17" i="4"/>
  <c r="AT17" i="4"/>
  <c r="AP17" i="4"/>
  <c r="O17" i="4"/>
  <c r="N17" i="4"/>
  <c r="AV16" i="4"/>
  <c r="AT16" i="4"/>
  <c r="AP16" i="4"/>
  <c r="AD16" i="4"/>
  <c r="O16" i="4"/>
  <c r="N16" i="4"/>
  <c r="AV15" i="4"/>
  <c r="AT15" i="4"/>
  <c r="AP15" i="4"/>
  <c r="AD15" i="4"/>
  <c r="O15" i="4"/>
  <c r="N15" i="4"/>
  <c r="AV14" i="4"/>
  <c r="AT14" i="4"/>
  <c r="AP14" i="4"/>
  <c r="O14" i="4"/>
  <c r="N14" i="4"/>
  <c r="AV13" i="4"/>
  <c r="AT13" i="4"/>
  <c r="AP13" i="4"/>
  <c r="O13" i="4"/>
  <c r="N13" i="4"/>
  <c r="AV12" i="4"/>
  <c r="AT12" i="4"/>
  <c r="AP12" i="4"/>
  <c r="O12" i="4"/>
  <c r="N12" i="4"/>
  <c r="AV11" i="4"/>
  <c r="AT11" i="4"/>
  <c r="AP11" i="4"/>
  <c r="O11" i="4"/>
  <c r="N11" i="4"/>
  <c r="AT10" i="4"/>
  <c r="AP10" i="4"/>
  <c r="O10" i="4"/>
  <c r="N10" i="4"/>
  <c r="X9" i="4"/>
  <c r="O9" i="4"/>
  <c r="N9" i="4"/>
  <c r="N8" i="4"/>
  <c r="N7" i="4"/>
  <c r="N6" i="4"/>
  <c r="N5" i="4"/>
  <c r="N4" i="4"/>
  <c r="A28" i="1" l="1"/>
  <c r="B28" i="1"/>
  <c r="A30" i="1"/>
  <c r="B30" i="1"/>
  <c r="A32" i="1"/>
  <c r="B32" i="1"/>
  <c r="A34" i="1"/>
  <c r="B34" i="1"/>
  <c r="A35" i="1"/>
  <c r="B35" i="1"/>
  <c r="A44" i="1"/>
  <c r="B44" i="1"/>
  <c r="A45" i="1"/>
  <c r="B45" i="1"/>
  <c r="A46" i="1"/>
  <c r="B46" i="1"/>
  <c r="C46" i="1"/>
  <c r="C45" i="1"/>
  <c r="C44" i="1"/>
  <c r="C35" i="1"/>
  <c r="C34" i="1"/>
  <c r="C32" i="1"/>
  <c r="C30" i="1"/>
  <c r="C28" i="1"/>
  <c r="A132" i="9" l="1"/>
  <c r="A132" i="8"/>
  <c r="A132" i="7"/>
  <c r="A132" i="6"/>
  <c r="D77" i="8" l="1"/>
  <c r="D76" i="8"/>
  <c r="D75" i="8"/>
  <c r="D78" i="8"/>
  <c r="D77" i="7"/>
  <c r="D76" i="7"/>
  <c r="D78" i="7"/>
  <c r="D82" i="9" l="1"/>
  <c r="C82" i="9" s="1"/>
  <c r="B82" i="9" s="1"/>
  <c r="D82" i="8"/>
  <c r="C82" i="8" s="1"/>
  <c r="B82" i="8" s="1"/>
  <c r="D82" i="7"/>
  <c r="C82" i="7" s="1"/>
  <c r="B82" i="7" s="1"/>
  <c r="D82" i="6"/>
  <c r="C82" i="6" s="1"/>
  <c r="B82" i="6" s="1"/>
  <c r="BA4" i="4" l="1"/>
  <c r="BA5" i="4"/>
  <c r="BA6" i="4"/>
  <c r="BA7" i="4"/>
  <c r="BA8" i="4"/>
  <c r="BA9" i="4"/>
  <c r="BA10" i="4"/>
  <c r="BA11" i="4"/>
  <c r="BA12" i="4"/>
  <c r="BA13" i="4"/>
  <c r="BA14" i="4"/>
  <c r="BA15" i="4"/>
  <c r="BA16" i="4"/>
  <c r="BA17" i="4"/>
  <c r="BA18" i="4"/>
  <c r="BA19" i="4"/>
  <c r="BA20" i="4"/>
  <c r="BA21" i="4"/>
  <c r="BA22" i="4"/>
  <c r="BA23" i="4"/>
  <c r="BA24" i="4"/>
  <c r="BA25" i="4"/>
  <c r="BA26" i="4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43" i="4"/>
  <c r="BA44" i="4"/>
  <c r="BA45" i="4"/>
  <c r="BA46" i="4"/>
  <c r="BA47" i="4"/>
  <c r="BA48" i="4"/>
  <c r="BA49" i="4"/>
  <c r="BA50" i="4"/>
  <c r="BA51" i="4"/>
  <c r="BA52" i="4"/>
  <c r="BA53" i="4"/>
  <c r="BA54" i="4"/>
  <c r="BA55" i="4"/>
  <c r="BA56" i="4"/>
  <c r="BA57" i="4"/>
  <c r="BA58" i="4"/>
  <c r="BA59" i="4"/>
  <c r="BA60" i="4"/>
  <c r="BA61" i="4"/>
  <c r="BA62" i="4"/>
  <c r="BA63" i="4"/>
  <c r="BA64" i="4"/>
  <c r="BA65" i="4"/>
  <c r="BA66" i="4"/>
  <c r="BA67" i="4"/>
  <c r="BA68" i="4"/>
  <c r="BA69" i="4"/>
  <c r="BA70" i="4"/>
  <c r="BA71" i="4"/>
  <c r="BA72" i="4"/>
  <c r="BA73" i="4"/>
  <c r="BA74" i="4"/>
  <c r="BA75" i="4"/>
  <c r="BA76" i="4"/>
  <c r="BA77" i="4"/>
  <c r="BA78" i="4"/>
  <c r="BA79" i="4"/>
  <c r="BA80" i="4"/>
  <c r="BA81" i="4"/>
  <c r="BA82" i="4"/>
  <c r="BA83" i="4"/>
  <c r="BA84" i="4"/>
  <c r="BA85" i="4"/>
  <c r="BA86" i="4"/>
  <c r="BA87" i="4"/>
  <c r="BA88" i="4"/>
  <c r="BA89" i="4"/>
  <c r="BA90" i="4"/>
  <c r="BA91" i="4"/>
  <c r="BA92" i="4"/>
  <c r="BA93" i="4"/>
  <c r="BA94" i="4"/>
  <c r="BA95" i="4"/>
  <c r="BA96" i="4"/>
  <c r="BA97" i="4"/>
  <c r="BA98" i="4"/>
  <c r="BA99" i="4"/>
  <c r="BA100" i="4"/>
  <c r="BA101" i="4"/>
  <c r="BA102" i="4"/>
  <c r="BA103" i="4"/>
  <c r="BA104" i="4"/>
  <c r="BA105" i="4"/>
  <c r="BA106" i="4"/>
  <c r="BA107" i="4"/>
  <c r="BA108" i="4"/>
  <c r="BA109" i="4"/>
  <c r="BA110" i="4"/>
  <c r="BA111" i="4"/>
  <c r="BA112" i="4"/>
  <c r="BA113" i="4"/>
  <c r="BA114" i="4"/>
  <c r="BA115" i="4"/>
  <c r="BA116" i="4"/>
  <c r="BA117" i="4"/>
  <c r="BA118" i="4"/>
  <c r="BA119" i="4"/>
  <c r="BA120" i="4"/>
  <c r="BA121" i="4"/>
  <c r="BA122" i="4"/>
  <c r="BA123" i="4"/>
  <c r="BA124" i="4"/>
  <c r="BA125" i="4"/>
  <c r="BA126" i="4"/>
  <c r="BA127" i="4"/>
  <c r="BA128" i="4"/>
  <c r="BA129" i="4"/>
  <c r="BA130" i="4"/>
  <c r="BA131" i="4"/>
  <c r="BA132" i="4"/>
  <c r="BA133" i="4"/>
  <c r="BA134" i="4"/>
  <c r="BA135" i="4"/>
  <c r="BA136" i="4"/>
  <c r="BA137" i="4"/>
  <c r="BA138" i="4"/>
  <c r="BA139" i="4"/>
  <c r="BA140" i="4"/>
  <c r="BA141" i="4"/>
  <c r="BA142" i="4"/>
  <c r="BA143" i="4"/>
  <c r="BA144" i="4"/>
  <c r="BA145" i="4"/>
  <c r="BA146" i="4"/>
  <c r="BA147" i="4"/>
  <c r="BA148" i="4"/>
  <c r="BA149" i="4"/>
  <c r="BA150" i="4"/>
  <c r="BA151" i="4"/>
  <c r="BA152" i="4"/>
  <c r="BA153" i="4"/>
  <c r="BA154" i="4"/>
  <c r="BA155" i="4"/>
  <c r="BA156" i="4"/>
  <c r="BA157" i="4"/>
  <c r="BA158" i="4"/>
  <c r="BA159" i="4"/>
  <c r="BA160" i="4"/>
  <c r="BA161" i="4"/>
  <c r="BA162" i="4"/>
  <c r="BA163" i="4"/>
  <c r="BA164" i="4"/>
  <c r="BA165" i="4"/>
  <c r="BA166" i="4"/>
  <c r="BA167" i="4"/>
  <c r="BA168" i="4"/>
  <c r="BA169" i="4"/>
  <c r="BA170" i="4"/>
  <c r="BA171" i="4"/>
  <c r="BA172" i="4"/>
  <c r="BA173" i="4"/>
  <c r="BA174" i="4"/>
  <c r="BA175" i="4"/>
  <c r="BA176" i="4"/>
  <c r="BA177" i="4"/>
  <c r="BA178" i="4"/>
  <c r="BA179" i="4"/>
  <c r="BA180" i="4"/>
  <c r="BA181" i="4"/>
  <c r="BA182" i="4"/>
  <c r="BA183" i="4"/>
  <c r="BA184" i="4"/>
  <c r="BA185" i="4"/>
  <c r="BA186" i="4"/>
  <c r="BA187" i="4"/>
  <c r="BA188" i="4"/>
  <c r="BA189" i="4"/>
  <c r="BA190" i="4"/>
  <c r="BA191" i="4"/>
  <c r="BA192" i="4"/>
  <c r="BA193" i="4"/>
  <c r="BA194" i="4"/>
  <c r="BA195" i="4"/>
  <c r="BA196" i="4"/>
  <c r="BA197" i="4"/>
  <c r="BA198" i="4"/>
  <c r="BA199" i="4"/>
  <c r="BA200" i="4"/>
  <c r="BA201" i="4"/>
  <c r="BA202" i="4"/>
  <c r="BA203" i="4"/>
  <c r="BA204" i="4"/>
  <c r="BA205" i="4"/>
  <c r="BA206" i="4"/>
  <c r="BA207" i="4"/>
  <c r="BA208" i="4"/>
  <c r="BA209" i="4"/>
  <c r="BA210" i="4"/>
  <c r="BA211" i="4"/>
  <c r="BA212" i="4"/>
  <c r="BA213" i="4"/>
  <c r="BA214" i="4"/>
  <c r="BA215" i="4"/>
  <c r="BA216" i="4"/>
  <c r="BA217" i="4"/>
  <c r="BA218" i="4"/>
  <c r="BA219" i="4"/>
  <c r="BA220" i="4"/>
  <c r="BA221" i="4"/>
  <c r="BA222" i="4"/>
  <c r="BA223" i="4"/>
  <c r="BA224" i="4"/>
  <c r="BA225" i="4"/>
  <c r="BA226" i="4"/>
  <c r="BA227" i="4"/>
  <c r="BA228" i="4"/>
  <c r="BA229" i="4"/>
  <c r="BA230" i="4"/>
  <c r="BA231" i="4"/>
  <c r="BA232" i="4"/>
  <c r="BA233" i="4"/>
  <c r="BA234" i="4"/>
  <c r="BA235" i="4"/>
  <c r="BA236" i="4"/>
  <c r="BA237" i="4"/>
  <c r="BA238" i="4"/>
  <c r="BA239" i="4"/>
  <c r="BA240" i="4"/>
  <c r="BA241" i="4"/>
  <c r="BA242" i="4"/>
  <c r="BA243" i="4"/>
  <c r="BA244" i="4"/>
  <c r="BA245" i="4"/>
  <c r="BA246" i="4"/>
  <c r="BA247" i="4"/>
  <c r="BA248" i="4"/>
  <c r="BA249" i="4"/>
  <c r="BA250" i="4"/>
  <c r="BA251" i="4"/>
  <c r="BA252" i="4"/>
  <c r="BA253" i="4"/>
  <c r="BA254" i="4"/>
  <c r="BA255" i="4"/>
  <c r="BA256" i="4"/>
  <c r="BA257" i="4"/>
  <c r="BA258" i="4"/>
  <c r="BA259" i="4"/>
  <c r="BA260" i="4"/>
  <c r="BA261" i="4"/>
  <c r="BA262" i="4"/>
  <c r="BA263" i="4"/>
  <c r="BA264" i="4"/>
  <c r="BA265" i="4"/>
  <c r="BA266" i="4"/>
  <c r="BA267" i="4"/>
  <c r="BA268" i="4"/>
  <c r="BA269" i="4"/>
  <c r="BA270" i="4"/>
  <c r="BA271" i="4"/>
  <c r="BA272" i="4"/>
  <c r="BA273" i="4"/>
  <c r="BA274" i="4"/>
  <c r="BA275" i="4"/>
  <c r="BA276" i="4"/>
  <c r="BA277" i="4"/>
  <c r="BA278" i="4"/>
  <c r="BA279" i="4"/>
  <c r="BA280" i="4"/>
  <c r="BA281" i="4"/>
  <c r="BA282" i="4"/>
  <c r="BA283" i="4"/>
  <c r="BA284" i="4"/>
  <c r="BA285" i="4"/>
  <c r="BA286" i="4"/>
  <c r="BA287" i="4"/>
  <c r="BA288" i="4"/>
  <c r="BA289" i="4"/>
  <c r="BA290" i="4"/>
  <c r="BA291" i="4"/>
  <c r="BA292" i="4"/>
  <c r="BA293" i="4"/>
  <c r="BA294" i="4"/>
  <c r="BA295" i="4"/>
  <c r="BA296" i="4"/>
  <c r="BA297" i="4"/>
  <c r="BA298" i="4"/>
  <c r="BA299" i="4"/>
  <c r="BA300" i="4"/>
  <c r="BA301" i="4"/>
  <c r="BA302" i="4"/>
  <c r="BA303" i="4"/>
  <c r="BA304" i="4"/>
  <c r="BA305" i="4"/>
  <c r="BA306" i="4"/>
  <c r="BA307" i="4"/>
  <c r="BA308" i="4"/>
  <c r="BA309" i="4"/>
  <c r="BA310" i="4"/>
  <c r="BA311" i="4"/>
  <c r="BA312" i="4"/>
  <c r="BA313" i="4"/>
  <c r="BA314" i="4"/>
  <c r="BA315" i="4"/>
  <c r="BA316" i="4"/>
  <c r="BA317" i="4"/>
  <c r="BA318" i="4"/>
  <c r="BA319" i="4"/>
  <c r="BA320" i="4"/>
  <c r="BA321" i="4"/>
  <c r="BA322" i="4"/>
  <c r="BA323" i="4"/>
  <c r="BA324" i="4"/>
  <c r="BA325" i="4"/>
  <c r="BA326" i="4"/>
  <c r="BA327" i="4"/>
  <c r="BA328" i="4"/>
  <c r="BA329" i="4"/>
  <c r="BA330" i="4"/>
  <c r="BA331" i="4"/>
  <c r="BA332" i="4"/>
  <c r="BA333" i="4"/>
  <c r="BA334" i="4"/>
  <c r="BA335" i="4"/>
  <c r="BA336" i="4"/>
  <c r="BA337" i="4"/>
  <c r="BA338" i="4"/>
  <c r="BA339" i="4"/>
  <c r="BA340" i="4"/>
  <c r="BA341" i="4"/>
  <c r="BA342" i="4"/>
  <c r="BA343" i="4"/>
  <c r="BA344" i="4"/>
  <c r="BA345" i="4"/>
  <c r="BA346" i="4"/>
  <c r="BA347" i="4"/>
  <c r="BA348" i="4"/>
  <c r="BA349" i="4"/>
  <c r="BA350" i="4"/>
  <c r="BA351" i="4"/>
  <c r="BA352" i="4"/>
  <c r="BA353" i="4"/>
  <c r="BA354" i="4"/>
  <c r="BA355" i="4"/>
  <c r="BA356" i="4"/>
  <c r="BA357" i="4"/>
  <c r="BA358" i="4"/>
  <c r="BA359" i="4"/>
  <c r="BA360" i="4"/>
  <c r="BA361" i="4"/>
  <c r="BA362" i="4"/>
  <c r="BA363" i="4"/>
  <c r="BA364" i="4"/>
  <c r="BA365" i="4"/>
  <c r="BA366" i="4"/>
  <c r="BA367" i="4"/>
  <c r="BA368" i="4"/>
  <c r="BA369" i="4"/>
  <c r="BA370" i="4"/>
  <c r="BA371" i="4"/>
  <c r="BA372" i="4"/>
  <c r="BA373" i="4"/>
  <c r="BA374" i="4"/>
  <c r="BA375" i="4"/>
  <c r="BA376" i="4"/>
  <c r="BA377" i="4"/>
  <c r="BA378" i="4"/>
  <c r="BA379" i="4"/>
  <c r="BA380" i="4"/>
  <c r="BA381" i="4"/>
  <c r="BA382" i="4"/>
  <c r="BA383" i="4"/>
  <c r="BA384" i="4"/>
  <c r="BA385" i="4"/>
  <c r="BA386" i="4"/>
  <c r="BA387" i="4"/>
  <c r="BA388" i="4"/>
  <c r="BA389" i="4"/>
  <c r="BA390" i="4"/>
  <c r="BA391" i="4"/>
  <c r="BA392" i="4"/>
  <c r="BA393" i="4"/>
  <c r="BA394" i="4"/>
  <c r="BA395" i="4"/>
  <c r="BA396" i="4"/>
  <c r="BA397" i="4"/>
  <c r="BA398" i="4"/>
  <c r="BA399" i="4"/>
  <c r="BA400" i="4"/>
  <c r="BA401" i="4"/>
  <c r="BA402" i="4"/>
  <c r="BA403" i="4"/>
  <c r="BA404" i="4"/>
  <c r="BA405" i="4"/>
  <c r="BA406" i="4"/>
  <c r="BA407" i="4"/>
  <c r="BA408" i="4"/>
  <c r="BA409" i="4"/>
  <c r="BA410" i="4"/>
  <c r="BA411" i="4"/>
  <c r="BA412" i="4"/>
  <c r="BA413" i="4"/>
  <c r="BA414" i="4"/>
  <c r="BA415" i="4"/>
  <c r="BA416" i="4"/>
  <c r="BA417" i="4"/>
  <c r="BA418" i="4"/>
  <c r="BA419" i="4"/>
  <c r="BA420" i="4"/>
  <c r="BA421" i="4"/>
  <c r="BA422" i="4"/>
  <c r="BA423" i="4"/>
  <c r="BA424" i="4"/>
  <c r="BA425" i="4"/>
  <c r="BA426" i="4"/>
  <c r="BA427" i="4"/>
  <c r="BA428" i="4"/>
  <c r="BA429" i="4"/>
  <c r="BA430" i="4"/>
  <c r="BA431" i="4"/>
  <c r="BA432" i="4"/>
  <c r="BA433" i="4"/>
  <c r="BA434" i="4"/>
  <c r="BA435" i="4"/>
  <c r="BA436" i="4"/>
  <c r="BA437" i="4"/>
  <c r="BA438" i="4"/>
  <c r="BA439" i="4"/>
  <c r="BA440" i="4"/>
  <c r="BA441" i="4"/>
  <c r="BA442" i="4"/>
  <c r="BA443" i="4"/>
  <c r="BA444" i="4"/>
  <c r="BA445" i="4"/>
  <c r="BA446" i="4"/>
  <c r="BA447" i="4"/>
  <c r="BA448" i="4"/>
  <c r="BA449" i="4"/>
  <c r="BA450" i="4"/>
  <c r="BA451" i="4"/>
  <c r="BA452" i="4"/>
  <c r="BA453" i="4"/>
  <c r="BA454" i="4"/>
  <c r="BA455" i="4"/>
  <c r="BA456" i="4"/>
  <c r="BA457" i="4"/>
  <c r="BA458" i="4"/>
  <c r="BA459" i="4"/>
  <c r="BA460" i="4"/>
  <c r="BA461" i="4"/>
  <c r="BA462" i="4"/>
  <c r="BA463" i="4"/>
  <c r="BA464" i="4"/>
  <c r="BA465" i="4"/>
  <c r="BA466" i="4"/>
  <c r="BA467" i="4"/>
  <c r="BA468" i="4"/>
  <c r="BA469" i="4"/>
  <c r="BA470" i="4"/>
  <c r="BA471" i="4"/>
  <c r="BA472" i="4"/>
  <c r="BA473" i="4"/>
  <c r="BA474" i="4"/>
  <c r="BA475" i="4"/>
  <c r="BA476" i="4"/>
  <c r="BA477" i="4"/>
  <c r="BA478" i="4"/>
  <c r="BA479" i="4"/>
  <c r="BA480" i="4"/>
  <c r="BA481" i="4"/>
  <c r="BA482" i="4"/>
  <c r="BA483" i="4"/>
  <c r="BA484" i="4"/>
  <c r="BA485" i="4"/>
  <c r="BA486" i="4"/>
  <c r="BA487" i="4"/>
  <c r="BA488" i="4"/>
  <c r="BA489" i="4"/>
  <c r="BA490" i="4"/>
  <c r="BA491" i="4"/>
  <c r="BA492" i="4"/>
  <c r="BA493" i="4"/>
  <c r="BA494" i="4"/>
  <c r="BA495" i="4"/>
  <c r="BA496" i="4"/>
  <c r="BA497" i="4"/>
  <c r="BA498" i="4"/>
  <c r="BA499" i="4"/>
  <c r="BA500" i="4"/>
  <c r="BA501" i="4"/>
  <c r="BA502" i="4"/>
  <c r="BA503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AA504" i="4"/>
  <c r="AB504" i="4"/>
  <c r="AC504" i="4"/>
  <c r="AD504" i="4"/>
  <c r="AE504" i="4"/>
  <c r="AF504" i="4"/>
  <c r="AG504" i="4"/>
  <c r="AH504" i="4"/>
  <c r="AI504" i="4"/>
  <c r="AJ504" i="4"/>
  <c r="AK504" i="4"/>
  <c r="AL504" i="4"/>
  <c r="AM504" i="4"/>
  <c r="AN504" i="4"/>
  <c r="AO504" i="4"/>
  <c r="AP504" i="4"/>
  <c r="AQ504" i="4"/>
  <c r="AR504" i="4"/>
  <c r="AS504" i="4"/>
  <c r="AT504" i="4"/>
  <c r="AU504" i="4"/>
  <c r="AV504" i="4"/>
  <c r="AV505" i="4" s="1"/>
  <c r="AW504" i="4"/>
  <c r="AW505" i="4" s="1"/>
  <c r="AX504" i="4"/>
  <c r="AX505" i="4" s="1"/>
  <c r="AY504" i="4"/>
  <c r="AZ504" i="4"/>
  <c r="AZ505" i="4" s="1"/>
  <c r="BA504" i="4" l="1"/>
  <c r="D213" i="7"/>
  <c r="D78" i="9" l="1"/>
  <c r="D77" i="9"/>
  <c r="D75" i="7"/>
  <c r="D78" i="6" l="1"/>
  <c r="D77" i="6"/>
  <c r="D76" i="6"/>
  <c r="D73" i="6" l="1"/>
  <c r="C78" i="9" l="1"/>
  <c r="B78" i="9" s="1"/>
  <c r="C77" i="9"/>
  <c r="B77" i="9" s="1"/>
  <c r="C76" i="9"/>
  <c r="B76" i="9" s="1"/>
  <c r="C78" i="8"/>
  <c r="B78" i="8" s="1"/>
  <c r="C77" i="8"/>
  <c r="B77" i="8" s="1"/>
  <c r="C76" i="8"/>
  <c r="B76" i="8" s="1"/>
  <c r="C78" i="7"/>
  <c r="B78" i="7" s="1"/>
  <c r="C77" i="7"/>
  <c r="B77" i="7" s="1"/>
  <c r="C76" i="7"/>
  <c r="B76" i="7" s="1"/>
  <c r="C78" i="6"/>
  <c r="B78" i="6" s="1"/>
  <c r="C77" i="6"/>
  <c r="B77" i="6" s="1"/>
  <c r="C76" i="6"/>
  <c r="B76" i="6" s="1"/>
  <c r="C35" i="13" l="1"/>
  <c r="C30" i="13"/>
  <c r="C25" i="13"/>
  <c r="C20" i="13"/>
  <c r="C12" i="13" l="1"/>
  <c r="C13" i="13"/>
  <c r="C11" i="13"/>
  <c r="J6" i="13"/>
  <c r="A5" i="9" l="1"/>
  <c r="A5" i="8"/>
  <c r="A5" i="7"/>
  <c r="A5" i="6"/>
  <c r="A3" i="10"/>
  <c r="A3" i="1"/>
  <c r="A3" i="11"/>
  <c r="C10" i="13"/>
  <c r="I9" i="11" l="1"/>
  <c r="I10" i="11"/>
  <c r="I11" i="11"/>
  <c r="D213" i="9"/>
  <c r="C213" i="9"/>
  <c r="B213" i="9"/>
  <c r="D212" i="9"/>
  <c r="C212" i="9"/>
  <c r="B212" i="9"/>
  <c r="D211" i="9"/>
  <c r="C211" i="9"/>
  <c r="B211" i="9"/>
  <c r="D210" i="9"/>
  <c r="C210" i="9"/>
  <c r="B210" i="9"/>
  <c r="D209" i="9"/>
  <c r="C209" i="9"/>
  <c r="B209" i="9"/>
  <c r="D208" i="9"/>
  <c r="C208" i="9"/>
  <c r="B208" i="9"/>
  <c r="D205" i="9"/>
  <c r="C205" i="9"/>
  <c r="B205" i="9"/>
  <c r="D204" i="9"/>
  <c r="C204" i="9"/>
  <c r="B204" i="9"/>
  <c r="B203" i="9"/>
  <c r="C203" i="9"/>
  <c r="D203" i="9"/>
  <c r="D213" i="8"/>
  <c r="C213" i="8"/>
  <c r="B213" i="8"/>
  <c r="D212" i="8"/>
  <c r="C212" i="8"/>
  <c r="B212" i="8"/>
  <c r="D211" i="8"/>
  <c r="C211" i="8"/>
  <c r="B211" i="8"/>
  <c r="D210" i="8"/>
  <c r="C210" i="8"/>
  <c r="B210" i="8"/>
  <c r="D209" i="8"/>
  <c r="C209" i="8"/>
  <c r="B209" i="8"/>
  <c r="D208" i="8"/>
  <c r="C208" i="8"/>
  <c r="B208" i="8"/>
  <c r="D205" i="8"/>
  <c r="C205" i="8"/>
  <c r="B205" i="8"/>
  <c r="D204" i="8"/>
  <c r="C204" i="8"/>
  <c r="B204" i="8"/>
  <c r="B203" i="8"/>
  <c r="C203" i="8"/>
  <c r="D203" i="8"/>
  <c r="C213" i="7"/>
  <c r="B213" i="7"/>
  <c r="D212" i="7"/>
  <c r="C212" i="7"/>
  <c r="B212" i="7"/>
  <c r="D211" i="7"/>
  <c r="C211" i="7"/>
  <c r="B211" i="7"/>
  <c r="D210" i="7"/>
  <c r="C210" i="7"/>
  <c r="B210" i="7"/>
  <c r="D209" i="7"/>
  <c r="C209" i="7"/>
  <c r="B209" i="7"/>
  <c r="D208" i="7"/>
  <c r="C208" i="7"/>
  <c r="B208" i="7"/>
  <c r="D205" i="7"/>
  <c r="C205" i="7"/>
  <c r="B205" i="7"/>
  <c r="D204" i="7"/>
  <c r="C204" i="7"/>
  <c r="B204" i="7"/>
  <c r="B203" i="7"/>
  <c r="C203" i="7"/>
  <c r="D203" i="7"/>
  <c r="D213" i="6"/>
  <c r="C213" i="6"/>
  <c r="B213" i="6"/>
  <c r="D212" i="6"/>
  <c r="C212" i="6"/>
  <c r="B212" i="6"/>
  <c r="D211" i="6"/>
  <c r="C211" i="6"/>
  <c r="B211" i="6"/>
  <c r="D210" i="6"/>
  <c r="C210" i="6"/>
  <c r="B210" i="6"/>
  <c r="D209" i="6"/>
  <c r="C209" i="6"/>
  <c r="B209" i="6"/>
  <c r="D208" i="6"/>
  <c r="C208" i="6"/>
  <c r="B208" i="6"/>
  <c r="D205" i="6"/>
  <c r="C205" i="6"/>
  <c r="B205" i="6"/>
  <c r="D204" i="6"/>
  <c r="C204" i="6"/>
  <c r="B204" i="6"/>
  <c r="C203" i="6"/>
  <c r="B203" i="6"/>
  <c r="D203" i="6"/>
  <c r="C207" i="9" l="1"/>
  <c r="C207" i="8"/>
  <c r="D207" i="9"/>
  <c r="B207" i="9"/>
  <c r="D207" i="8"/>
  <c r="B207" i="8"/>
  <c r="B207" i="7"/>
  <c r="C207" i="7"/>
  <c r="D207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D227" i="9" l="1"/>
  <c r="C227" i="9"/>
  <c r="B227" i="9"/>
  <c r="D226" i="9"/>
  <c r="C226" i="9"/>
  <c r="B226" i="9"/>
  <c r="D224" i="9"/>
  <c r="C224" i="9"/>
  <c r="B224" i="9"/>
  <c r="D223" i="9"/>
  <c r="C223" i="9"/>
  <c r="B223" i="9"/>
  <c r="D222" i="9"/>
  <c r="C222" i="9"/>
  <c r="B222" i="9"/>
  <c r="D221" i="9"/>
  <c r="C221" i="9"/>
  <c r="B221" i="9"/>
  <c r="D219" i="9"/>
  <c r="C219" i="9"/>
  <c r="B219" i="9"/>
  <c r="D218" i="9"/>
  <c r="C218" i="9"/>
  <c r="B218" i="9"/>
  <c r="D217" i="9"/>
  <c r="C217" i="9"/>
  <c r="B217" i="9"/>
  <c r="B216" i="9"/>
  <c r="C216" i="9"/>
  <c r="D216" i="9"/>
  <c r="D227" i="8"/>
  <c r="C227" i="8"/>
  <c r="B227" i="8"/>
  <c r="D225" i="8"/>
  <c r="C225" i="8"/>
  <c r="B225" i="8"/>
  <c r="D224" i="8"/>
  <c r="C224" i="8"/>
  <c r="B224" i="8"/>
  <c r="D223" i="8"/>
  <c r="C223" i="8"/>
  <c r="B223" i="8"/>
  <c r="D221" i="8"/>
  <c r="C221" i="8"/>
  <c r="B221" i="8"/>
  <c r="D220" i="8"/>
  <c r="C220" i="8"/>
  <c r="B220" i="8"/>
  <c r="D219" i="8"/>
  <c r="C219" i="8"/>
  <c r="B219" i="8"/>
  <c r="D218" i="8"/>
  <c r="C218" i="8"/>
  <c r="B218" i="8"/>
  <c r="D217" i="8"/>
  <c r="C217" i="8"/>
  <c r="B217" i="8"/>
  <c r="B216" i="8"/>
  <c r="C216" i="8"/>
  <c r="D216" i="8"/>
  <c r="D227" i="7"/>
  <c r="C227" i="7"/>
  <c r="B227" i="7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D220" i="7"/>
  <c r="C220" i="7"/>
  <c r="B220" i="7"/>
  <c r="B219" i="7"/>
  <c r="D218" i="7"/>
  <c r="C218" i="7"/>
  <c r="B218" i="7"/>
  <c r="D217" i="7"/>
  <c r="C217" i="7"/>
  <c r="B217" i="7"/>
  <c r="B216" i="7"/>
  <c r="C216" i="7"/>
  <c r="D216" i="7"/>
  <c r="C227" i="6"/>
  <c r="B227" i="6"/>
  <c r="C226" i="6"/>
  <c r="B226" i="6"/>
  <c r="C225" i="6"/>
  <c r="B225" i="6"/>
  <c r="C224" i="6"/>
  <c r="B224" i="6"/>
  <c r="C223" i="6"/>
  <c r="B223" i="6"/>
  <c r="C219" i="6"/>
  <c r="B219" i="6"/>
  <c r="C218" i="6"/>
  <c r="B218" i="6"/>
  <c r="C217" i="6"/>
  <c r="B217" i="6"/>
  <c r="D227" i="6"/>
  <c r="D226" i="6"/>
  <c r="D225" i="6"/>
  <c r="D224" i="6"/>
  <c r="D219" i="6"/>
  <c r="D218" i="6"/>
  <c r="D217" i="6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B220" i="9"/>
  <c r="B225" i="9"/>
  <c r="B226" i="8"/>
  <c r="B222" i="8"/>
  <c r="B221" i="6"/>
  <c r="B222" i="6"/>
  <c r="B220" i="6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C220" i="9"/>
  <c r="C225" i="9"/>
  <c r="C226" i="8"/>
  <c r="C222" i="8"/>
  <c r="C221" i="6"/>
  <c r="C222" i="6"/>
  <c r="C220" i="6"/>
  <c r="C219" i="7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D220" i="9"/>
  <c r="D225" i="9"/>
  <c r="D226" i="8"/>
  <c r="D222" i="8"/>
  <c r="D221" i="6"/>
  <c r="D222" i="6"/>
  <c r="D220" i="6"/>
  <c r="D223" i="6"/>
  <c r="D219" i="7"/>
  <c r="B216" i="6" l="1"/>
  <c r="C216" i="6"/>
  <c r="D216" i="6"/>
  <c r="A8" i="10"/>
  <c r="D8" i="10"/>
  <c r="K100" i="10" l="1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G8" i="10"/>
  <c r="C40" i="9"/>
  <c r="D79" i="9"/>
  <c r="C79" i="9" s="1"/>
  <c r="B79" i="9" s="1"/>
  <c r="D75" i="9"/>
  <c r="C75" i="9" s="1"/>
  <c r="B75" i="9" s="1"/>
  <c r="C74" i="9"/>
  <c r="B74" i="9" s="1"/>
  <c r="D73" i="9"/>
  <c r="C73" i="9" s="1"/>
  <c r="B73" i="9" s="1"/>
  <c r="D72" i="9"/>
  <c r="C72" i="9" s="1"/>
  <c r="B72" i="9" s="1"/>
  <c r="D71" i="9"/>
  <c r="C71" i="9" s="1"/>
  <c r="B71" i="9" s="1"/>
  <c r="C70" i="9"/>
  <c r="B70" i="9" s="1"/>
  <c r="D69" i="9"/>
  <c r="C69" i="9" s="1"/>
  <c r="B69" i="9" s="1"/>
  <c r="D68" i="9"/>
  <c r="C68" i="9" s="1"/>
  <c r="B68" i="9" s="1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C62" i="9" s="1"/>
  <c r="B62" i="9" s="1"/>
  <c r="D61" i="9"/>
  <c r="C61" i="9" s="1"/>
  <c r="B61" i="9" s="1"/>
  <c r="D60" i="9"/>
  <c r="C60" i="9" s="1"/>
  <c r="B60" i="9" s="1"/>
  <c r="D59" i="9"/>
  <c r="C59" i="9" s="1"/>
  <c r="B59" i="9" s="1"/>
  <c r="D58" i="9"/>
  <c r="C58" i="9" s="1"/>
  <c r="B58" i="9" s="1"/>
  <c r="D57" i="9"/>
  <c r="C57" i="9" s="1"/>
  <c r="B57" i="9" s="1"/>
  <c r="D56" i="9"/>
  <c r="C56" i="9" s="1"/>
  <c r="B56" i="9" s="1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C50" i="9" s="1"/>
  <c r="B50" i="9" s="1"/>
  <c r="D49" i="9"/>
  <c r="C49" i="9" s="1"/>
  <c r="B49" i="9" s="1"/>
  <c r="C48" i="9"/>
  <c r="B48" i="9" s="1"/>
  <c r="D47" i="9"/>
  <c r="C47" i="9" s="1"/>
  <c r="B47" i="9" s="1"/>
  <c r="D46" i="9"/>
  <c r="C46" i="9" s="1"/>
  <c r="B46" i="9" s="1"/>
  <c r="D45" i="9"/>
  <c r="C45" i="9" s="1"/>
  <c r="B45" i="9" s="1"/>
  <c r="D44" i="9"/>
  <c r="C44" i="9" s="1"/>
  <c r="B44" i="9" s="1"/>
  <c r="C41" i="9"/>
  <c r="B41" i="9" s="1"/>
  <c r="E265" i="9"/>
  <c r="E264" i="9"/>
  <c r="E263" i="9"/>
  <c r="E262" i="9"/>
  <c r="E261" i="9"/>
  <c r="E260" i="9"/>
  <c r="E259" i="9"/>
  <c r="D255" i="9"/>
  <c r="D33" i="9" s="1"/>
  <c r="C255" i="9"/>
  <c r="C33" i="9" s="1"/>
  <c r="B255" i="9"/>
  <c r="B33" i="9" s="1"/>
  <c r="D235" i="9"/>
  <c r="C235" i="9"/>
  <c r="C32" i="9" s="1"/>
  <c r="B235" i="9"/>
  <c r="B32" i="9" s="1"/>
  <c r="D229" i="9"/>
  <c r="D31" i="9" s="1"/>
  <c r="C229" i="9"/>
  <c r="C31" i="9" s="1"/>
  <c r="B229" i="9"/>
  <c r="B31" i="9" s="1"/>
  <c r="D215" i="9"/>
  <c r="D30" i="9" s="1"/>
  <c r="C215" i="9"/>
  <c r="C30" i="9" s="1"/>
  <c r="B215" i="9"/>
  <c r="B30" i="9" s="1"/>
  <c r="D29" i="9"/>
  <c r="D202" i="9"/>
  <c r="D28" i="9" s="1"/>
  <c r="C202" i="9"/>
  <c r="C28" i="9" s="1"/>
  <c r="B202" i="9"/>
  <c r="B28" i="9" s="1"/>
  <c r="D196" i="9"/>
  <c r="D25" i="9" s="1"/>
  <c r="C196" i="9"/>
  <c r="C25" i="9" s="1"/>
  <c r="B196" i="9"/>
  <c r="B25" i="9" s="1"/>
  <c r="D176" i="9"/>
  <c r="D24" i="9" s="1"/>
  <c r="C176" i="9"/>
  <c r="C24" i="9" s="1"/>
  <c r="B176" i="9"/>
  <c r="B24" i="9" s="1"/>
  <c r="D170" i="9"/>
  <c r="D23" i="9" s="1"/>
  <c r="C170" i="9"/>
  <c r="C23" i="9" s="1"/>
  <c r="B170" i="9"/>
  <c r="B23" i="9" s="1"/>
  <c r="D150" i="9"/>
  <c r="D22" i="9" s="1"/>
  <c r="C150" i="9"/>
  <c r="C22" i="9" s="1"/>
  <c r="B150" i="9"/>
  <c r="B22" i="9" s="1"/>
  <c r="D142" i="9"/>
  <c r="D21" i="9" s="1"/>
  <c r="C142" i="9"/>
  <c r="C21" i="9" s="1"/>
  <c r="B142" i="9"/>
  <c r="B21" i="9" s="1"/>
  <c r="D135" i="9"/>
  <c r="D20" i="9" s="1"/>
  <c r="C135" i="9"/>
  <c r="C20" i="9" s="1"/>
  <c r="B135" i="9"/>
  <c r="B20" i="9" s="1"/>
  <c r="D106" i="9"/>
  <c r="D19" i="9" s="1"/>
  <c r="C106" i="9"/>
  <c r="C19" i="9" s="1"/>
  <c r="B106" i="9"/>
  <c r="B19" i="9" s="1"/>
  <c r="D92" i="9"/>
  <c r="D18" i="9" s="1"/>
  <c r="C92" i="9"/>
  <c r="C18" i="9" s="1"/>
  <c r="B92" i="9"/>
  <c r="B18" i="9" s="1"/>
  <c r="D84" i="9"/>
  <c r="D17" i="9" s="1"/>
  <c r="C84" i="9"/>
  <c r="C17" i="9" s="1"/>
  <c r="B84" i="9"/>
  <c r="B17" i="9" s="1"/>
  <c r="D81" i="9"/>
  <c r="D16" i="9" s="1"/>
  <c r="C81" i="9"/>
  <c r="C16" i="9" s="1"/>
  <c r="B81" i="9"/>
  <c r="B16" i="9" s="1"/>
  <c r="D32" i="9"/>
  <c r="C29" i="9"/>
  <c r="B29" i="9"/>
  <c r="D40" i="8"/>
  <c r="C40" i="8" s="1"/>
  <c r="D79" i="8"/>
  <c r="C79" i="8" s="1"/>
  <c r="B79" i="8" s="1"/>
  <c r="C75" i="8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C70" i="8" s="1"/>
  <c r="B70" i="8" s="1"/>
  <c r="D69" i="8"/>
  <c r="C69" i="8" s="1"/>
  <c r="B69" i="8" s="1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5" i="8"/>
  <c r="E264" i="8"/>
  <c r="E263" i="8"/>
  <c r="E262" i="8"/>
  <c r="E261" i="8"/>
  <c r="E260" i="8"/>
  <c r="E259" i="8"/>
  <c r="D255" i="8"/>
  <c r="D33" i="8" s="1"/>
  <c r="C255" i="8"/>
  <c r="C33" i="8" s="1"/>
  <c r="B255" i="8"/>
  <c r="B33" i="8" s="1"/>
  <c r="D235" i="8"/>
  <c r="D32" i="8" s="1"/>
  <c r="C235" i="8"/>
  <c r="C32" i="8" s="1"/>
  <c r="B235" i="8"/>
  <c r="B32" i="8" s="1"/>
  <c r="D229" i="8"/>
  <c r="D31" i="8" s="1"/>
  <c r="C229" i="8"/>
  <c r="C31" i="8" s="1"/>
  <c r="B229" i="8"/>
  <c r="B31" i="8" s="1"/>
  <c r="D215" i="8"/>
  <c r="D30" i="8" s="1"/>
  <c r="C215" i="8"/>
  <c r="C30" i="8" s="1"/>
  <c r="B215" i="8"/>
  <c r="B30" i="8" s="1"/>
  <c r="D29" i="8"/>
  <c r="C29" i="8"/>
  <c r="B29" i="8"/>
  <c r="D202" i="8"/>
  <c r="D28" i="8" s="1"/>
  <c r="C202" i="8"/>
  <c r="C28" i="8" s="1"/>
  <c r="B202" i="8"/>
  <c r="B28" i="8" s="1"/>
  <c r="D196" i="8"/>
  <c r="D25" i="8" s="1"/>
  <c r="C196" i="8"/>
  <c r="C25" i="8" s="1"/>
  <c r="B196" i="8"/>
  <c r="B25" i="8" s="1"/>
  <c r="D176" i="8"/>
  <c r="D24" i="8" s="1"/>
  <c r="C176" i="8"/>
  <c r="C24" i="8" s="1"/>
  <c r="B176" i="8"/>
  <c r="B24" i="8" s="1"/>
  <c r="D170" i="8"/>
  <c r="D23" i="8" s="1"/>
  <c r="C170" i="8"/>
  <c r="C23" i="8" s="1"/>
  <c r="B170" i="8"/>
  <c r="B23" i="8" s="1"/>
  <c r="D150" i="8"/>
  <c r="D22" i="8" s="1"/>
  <c r="C150" i="8"/>
  <c r="C22" i="8" s="1"/>
  <c r="B150" i="8"/>
  <c r="B22" i="8" s="1"/>
  <c r="D142" i="8"/>
  <c r="D21" i="8" s="1"/>
  <c r="C142" i="8"/>
  <c r="C21" i="8" s="1"/>
  <c r="B142" i="8"/>
  <c r="B21" i="8" s="1"/>
  <c r="D135" i="8"/>
  <c r="D20" i="8" s="1"/>
  <c r="C135" i="8"/>
  <c r="C20" i="8" s="1"/>
  <c r="B135" i="8"/>
  <c r="B20" i="8" s="1"/>
  <c r="D106" i="8"/>
  <c r="D19" i="8" s="1"/>
  <c r="C106" i="8"/>
  <c r="C19" i="8" s="1"/>
  <c r="B106" i="8"/>
  <c r="B19" i="8" s="1"/>
  <c r="D92" i="8"/>
  <c r="D18" i="8" s="1"/>
  <c r="C92" i="8"/>
  <c r="C18" i="8" s="1"/>
  <c r="B92" i="8"/>
  <c r="B18" i="8" s="1"/>
  <c r="D84" i="8"/>
  <c r="D17" i="8" s="1"/>
  <c r="C84" i="8"/>
  <c r="C17" i="8" s="1"/>
  <c r="B84" i="8"/>
  <c r="B17" i="8" s="1"/>
  <c r="D81" i="8"/>
  <c r="D16" i="8" s="1"/>
  <c r="C81" i="8"/>
  <c r="C16" i="8" s="1"/>
  <c r="B81" i="8"/>
  <c r="B16" i="8" s="1"/>
  <c r="D40" i="7"/>
  <c r="C40" i="7" s="1"/>
  <c r="D79" i="7"/>
  <c r="C79" i="7" s="1"/>
  <c r="B79" i="7" s="1"/>
  <c r="C75" i="7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5" i="7"/>
  <c r="E264" i="7"/>
  <c r="E263" i="7"/>
  <c r="E262" i="7"/>
  <c r="E261" i="7"/>
  <c r="E260" i="7"/>
  <c r="E259" i="7"/>
  <c r="D255" i="7"/>
  <c r="D33" i="7" s="1"/>
  <c r="C255" i="7"/>
  <c r="C33" i="7" s="1"/>
  <c r="B255" i="7"/>
  <c r="B33" i="7" s="1"/>
  <c r="D235" i="7"/>
  <c r="D32" i="7" s="1"/>
  <c r="C235" i="7"/>
  <c r="C32" i="7" s="1"/>
  <c r="B235" i="7"/>
  <c r="B32" i="7" s="1"/>
  <c r="D229" i="7"/>
  <c r="D31" i="7" s="1"/>
  <c r="C229" i="7"/>
  <c r="C31" i="7" s="1"/>
  <c r="B229" i="7"/>
  <c r="B31" i="7" s="1"/>
  <c r="D215" i="7"/>
  <c r="D30" i="7" s="1"/>
  <c r="C215" i="7"/>
  <c r="C30" i="7" s="1"/>
  <c r="B215" i="7"/>
  <c r="B30" i="7" s="1"/>
  <c r="D29" i="7"/>
  <c r="C29" i="7"/>
  <c r="B29" i="7"/>
  <c r="D202" i="7"/>
  <c r="D28" i="7" s="1"/>
  <c r="C202" i="7"/>
  <c r="C28" i="7" s="1"/>
  <c r="B202" i="7"/>
  <c r="B28" i="7" s="1"/>
  <c r="D196" i="7"/>
  <c r="D25" i="7" s="1"/>
  <c r="C196" i="7"/>
  <c r="C25" i="7" s="1"/>
  <c r="B196" i="7"/>
  <c r="B25" i="7" s="1"/>
  <c r="D176" i="7"/>
  <c r="D24" i="7" s="1"/>
  <c r="C176" i="7"/>
  <c r="C24" i="7" s="1"/>
  <c r="B176" i="7"/>
  <c r="B24" i="7" s="1"/>
  <c r="D170" i="7"/>
  <c r="D23" i="7" s="1"/>
  <c r="C170" i="7"/>
  <c r="C23" i="7" s="1"/>
  <c r="B170" i="7"/>
  <c r="B23" i="7" s="1"/>
  <c r="D150" i="7"/>
  <c r="D22" i="7" s="1"/>
  <c r="C150" i="7"/>
  <c r="C22" i="7" s="1"/>
  <c r="B150" i="7"/>
  <c r="B22" i="7" s="1"/>
  <c r="D142" i="7"/>
  <c r="D21" i="7" s="1"/>
  <c r="C142" i="7"/>
  <c r="C21" i="7" s="1"/>
  <c r="B142" i="7"/>
  <c r="B21" i="7" s="1"/>
  <c r="D135" i="7"/>
  <c r="D20" i="7" s="1"/>
  <c r="C135" i="7"/>
  <c r="C20" i="7" s="1"/>
  <c r="B135" i="7"/>
  <c r="B20" i="7" s="1"/>
  <c r="D106" i="7"/>
  <c r="D19" i="7" s="1"/>
  <c r="C106" i="7"/>
  <c r="C19" i="7" s="1"/>
  <c r="B106" i="7"/>
  <c r="B19" i="7" s="1"/>
  <c r="D92" i="7"/>
  <c r="D18" i="7" s="1"/>
  <c r="C92" i="7"/>
  <c r="C18" i="7" s="1"/>
  <c r="B92" i="7"/>
  <c r="B18" i="7" s="1"/>
  <c r="D84" i="7"/>
  <c r="D17" i="7" s="1"/>
  <c r="C84" i="7"/>
  <c r="C17" i="7" s="1"/>
  <c r="B84" i="7"/>
  <c r="B17" i="7" s="1"/>
  <c r="D81" i="7"/>
  <c r="D16" i="7" s="1"/>
  <c r="C81" i="7"/>
  <c r="C16" i="7" s="1"/>
  <c r="B81" i="7"/>
  <c r="B16" i="7" s="1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79" i="6"/>
  <c r="C79" i="6" s="1"/>
  <c r="B79" i="6" s="1"/>
  <c r="D75" i="6"/>
  <c r="C75" i="6" s="1"/>
  <c r="B75" i="6" s="1"/>
  <c r="D74" i="6"/>
  <c r="C74" i="6" s="1"/>
  <c r="B74" i="6" s="1"/>
  <c r="C73" i="6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B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5" i="6"/>
  <c r="E264" i="6"/>
  <c r="E263" i="6"/>
  <c r="E262" i="6"/>
  <c r="E261" i="6"/>
  <c r="E260" i="6"/>
  <c r="E259" i="6"/>
  <c r="C255" i="6"/>
  <c r="B255" i="6"/>
  <c r="D255" i="6"/>
  <c r="C235" i="6"/>
  <c r="B235" i="6"/>
  <c r="D235" i="6"/>
  <c r="C207" i="6"/>
  <c r="B207" i="6"/>
  <c r="D207" i="6"/>
  <c r="D29" i="6" s="1"/>
  <c r="B202" i="6"/>
  <c r="B28" i="6" s="1"/>
  <c r="C202" i="6"/>
  <c r="C28" i="6" s="1"/>
  <c r="D202" i="6"/>
  <c r="D28" i="6" s="1"/>
  <c r="B196" i="6"/>
  <c r="C196" i="6"/>
  <c r="D196" i="6"/>
  <c r="B150" i="6"/>
  <c r="C150" i="6"/>
  <c r="D150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29" i="6"/>
  <c r="D31" i="6" s="1"/>
  <c r="C229" i="6"/>
  <c r="C31" i="6" s="1"/>
  <c r="B229" i="6"/>
  <c r="B31" i="6" s="1"/>
  <c r="D215" i="6"/>
  <c r="D30" i="6" s="1"/>
  <c r="C215" i="6"/>
  <c r="C30" i="6" s="1"/>
  <c r="B215" i="6"/>
  <c r="B30" i="6" s="1"/>
  <c r="C29" i="6"/>
  <c r="B29" i="6"/>
  <c r="D25" i="6"/>
  <c r="C25" i="6"/>
  <c r="B25" i="6"/>
  <c r="D176" i="6"/>
  <c r="D24" i="6" s="1"/>
  <c r="C176" i="6"/>
  <c r="C24" i="6" s="1"/>
  <c r="B176" i="6"/>
  <c r="B24" i="6" s="1"/>
  <c r="D170" i="6"/>
  <c r="D23" i="6" s="1"/>
  <c r="C170" i="6"/>
  <c r="C23" i="6" s="1"/>
  <c r="B170" i="6"/>
  <c r="B23" i="6" s="1"/>
  <c r="D22" i="6"/>
  <c r="C22" i="6"/>
  <c r="B22" i="6"/>
  <c r="D142" i="6"/>
  <c r="D21" i="6" s="1"/>
  <c r="C142" i="6"/>
  <c r="C21" i="6" s="1"/>
  <c r="B142" i="6"/>
  <c r="B21" i="6" s="1"/>
  <c r="D135" i="6"/>
  <c r="D20" i="6" s="1"/>
  <c r="C135" i="6"/>
  <c r="C20" i="6" s="1"/>
  <c r="B135" i="6"/>
  <c r="B20" i="6" s="1"/>
  <c r="D106" i="6"/>
  <c r="D19" i="6" s="1"/>
  <c r="C106" i="6"/>
  <c r="C19" i="6" s="1"/>
  <c r="B106" i="6"/>
  <c r="B19" i="6" s="1"/>
  <c r="D92" i="6"/>
  <c r="D18" i="6" s="1"/>
  <c r="C92" i="6"/>
  <c r="C18" i="6" s="1"/>
  <c r="B92" i="6"/>
  <c r="B18" i="6" s="1"/>
  <c r="D84" i="6"/>
  <c r="D17" i="6" s="1"/>
  <c r="C84" i="6"/>
  <c r="C17" i="6" s="1"/>
  <c r="B84" i="6"/>
  <c r="B17" i="6" s="1"/>
  <c r="D81" i="6"/>
  <c r="D16" i="6" s="1"/>
  <c r="C81" i="6"/>
  <c r="C16" i="6" s="1"/>
  <c r="B81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D89" i="1" l="1"/>
  <c r="D88" i="1"/>
  <c r="D93" i="1"/>
  <c r="D92" i="1"/>
  <c r="D91" i="1"/>
  <c r="D90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49" i="1"/>
  <c r="D48" i="1"/>
  <c r="D47" i="1"/>
  <c r="D46" i="1"/>
  <c r="D45" i="1"/>
  <c r="D44" i="1"/>
  <c r="D43" i="1"/>
  <c r="D42" i="1"/>
  <c r="D41" i="1"/>
  <c r="D40" i="1"/>
  <c r="D39" i="1"/>
  <c r="D38" i="1"/>
  <c r="D13" i="1"/>
  <c r="D12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9" i="1"/>
  <c r="D10" i="1"/>
  <c r="D11" i="1"/>
  <c r="D78" i="1"/>
  <c r="D79" i="1"/>
  <c r="D80" i="1"/>
  <c r="D81" i="1"/>
  <c r="D82" i="1"/>
  <c r="D83" i="1"/>
  <c r="D84" i="1"/>
  <c r="D85" i="1"/>
  <c r="D86" i="1"/>
  <c r="D87" i="1"/>
  <c r="D94" i="1"/>
  <c r="D95" i="1"/>
  <c r="D96" i="1"/>
  <c r="D97" i="1"/>
  <c r="D98" i="1"/>
  <c r="A8" i="1"/>
  <c r="B8" i="1"/>
</calcChain>
</file>

<file path=xl/comments1.xml><?xml version="1.0" encoding="utf-8"?>
<comments xmlns="http://schemas.openxmlformats.org/spreadsheetml/2006/main">
  <authors>
    <author>Zunain Shareef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<sst xmlns="http://schemas.openxmlformats.org/spreadsheetml/2006/main" count="2986" uniqueCount="1213">
  <si>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</si>
  <si>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</si>
  <si>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</si>
  <si>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</si>
  <si>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</si>
  <si>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</si>
  <si>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</si>
  <si>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</si>
  <si>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</si>
  <si>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ބަޖެޓްގެ އާމްދަނީ ކޯޑްތައް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</si>
  <si>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</si>
  <si>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</si>
  <si>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</si>
  <si>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</si>
  <si>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</si>
  <si>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</si>
  <si>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</si>
  <si>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</si>
  <si>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</si>
  <si>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</si>
  <si>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</si>
  <si>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</si>
  <si>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</si>
  <si>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</si>
  <si>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</si>
  <si>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</si>
  <si>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</si>
  <si>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</si>
  <si>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</si>
  <si>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</si>
  <si>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</si>
  <si>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</si>
  <si>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</si>
  <si>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</si>
  <si>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</si>
  <si>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</si>
  <si>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</si>
  <si>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</si>
  <si>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</si>
  <si>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</si>
  <si>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</si>
  <si>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</si>
  <si>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</si>
  <si>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</si>
  <si>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</si>
  <si>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</si>
  <si>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</si>
  <si>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</si>
  <si>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</si>
  <si>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</si>
  <si>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</si>
  <si>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</si>
  <si>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</si>
  <si>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</si>
  <si>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</si>
  <si>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</si>
  <si>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</si>
  <si>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</si>
  <si>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</si>
  <si>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</si>
  <si>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</si>
  <si>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</si>
  <si>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</si>
  <si>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</si>
  <si>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</si>
  <si>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</si>
  <si>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</si>
  <si>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</si>
  <si>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</si>
  <si>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</si>
  <si>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</si>
  <si>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</si>
  <si>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</si>
  <si>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</si>
  <si>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</si>
  <si>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</si>
  <si>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</si>
  <si>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</si>
  <si>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</si>
  <si>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</si>
  <si>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</si>
  <si>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</si>
  <si>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</si>
  <si>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</si>
  <si>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</si>
  <si>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</si>
  <si>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</si>
  <si>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</si>
  <si>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</si>
  <si>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</si>
  <si>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</si>
  <si>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</si>
  <si>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</si>
  <si>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</si>
  <si>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</si>
  <si>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</si>
  <si>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</si>
  <si>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</si>
  <si>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</si>
  <si>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</si>
  <si>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</si>
  <si>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</si>
  <si>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</si>
  <si>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</si>
  <si>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</si>
  <si>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</si>
  <si>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</si>
  <si>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</si>
  <si>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</si>
  <si>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</si>
  <si>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</si>
  <si>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</si>
  <si>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</si>
  <si>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</si>
  <si>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</si>
  <si>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</si>
  <si>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</si>
  <si>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</si>
  <si>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</si>
  <si>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</si>
  <si>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</si>
  <si>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</si>
  <si>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</si>
  <si>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</si>
  <si>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</si>
  <si>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</si>
  <si>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</si>
  <si>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</si>
  <si>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</si>
  <si>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</si>
  <si>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</si>
  <si>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</si>
  <si>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</si>
  <si>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</si>
  <si>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</si>
  <si>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</si>
  <si>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</si>
  <si>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</si>
  <si>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</si>
  <si>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</si>
  <si>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</si>
  <si>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</si>
  <si>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</si>
  <si>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</si>
  <si>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</si>
  <si>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</si>
  <si>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</si>
  <si>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</si>
  <si>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</si>
  <si>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</si>
  <si>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</si>
  <si>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</si>
  <si>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</si>
  <si>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</si>
  <si>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</si>
  <si>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</si>
  <si>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</si>
  <si>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</si>
  <si>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</si>
  <si>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</si>
  <si>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</si>
  <si>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</si>
  <si>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</si>
  <si>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</si>
  <si>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</si>
  <si>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</si>
  <si>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</si>
  <si>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</si>
  <si>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</si>
  <si>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</si>
  <si>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</si>
  <si>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</si>
  <si>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</si>
  <si>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</si>
  <si>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</si>
  <si>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</si>
  <si>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</si>
  <si>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</si>
  <si>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</si>
  <si>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</si>
  <si>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</si>
  <si>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</si>
  <si>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</si>
  <si>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</si>
  <si>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</si>
  <si>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</si>
  <si>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</si>
  <si>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</si>
  <si>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</si>
  <si>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</si>
  <si>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</si>
  <si>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</si>
  <si>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</si>
  <si>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</si>
  <si>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</si>
  <si>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</si>
  <si>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</si>
  <si>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</si>
  <si>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</si>
  <si>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</si>
  <si>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</si>
  <si>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</si>
  <si>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</si>
  <si>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</si>
  <si>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</si>
  <si>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</si>
  <si>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</si>
  <si>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</si>
  <si>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</si>
  <si>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</si>
  <si>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</si>
  <si>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</si>
  <si>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</si>
  <si>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</si>
  <si>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</si>
  <si>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</si>
  <si>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</si>
  <si>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</si>
  <si>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</si>
  <si>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</si>
  <si>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</si>
  <si>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</si>
  <si>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</si>
  <si>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</si>
  <si>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</si>
  <si>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</si>
  <si>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</si>
  <si>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</si>
  <si>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</si>
  <si>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</si>
  <si>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</si>
  <si>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</si>
  <si>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</si>
  <si>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</si>
  <si>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</si>
  <si>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</si>
  <si>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</si>
  <si>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</si>
  <si>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</si>
  <si>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</si>
  <si>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</si>
  <si>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</si>
  <si>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</si>
  <si>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</si>
  <si>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</si>
  <si>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</si>
  <si>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</si>
  <si>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</si>
  <si>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</si>
  <si>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</si>
  <si>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</si>
  <si>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</si>
  <si>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</si>
  <si>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</si>
  <si>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</si>
  <si>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</si>
  <si>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</si>
  <si>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</si>
  <si>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</si>
  <si>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</si>
  <si>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</si>
  <si>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</si>
  <si>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</si>
  <si>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</si>
  <si>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</si>
  <si>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</si>
  <si>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</si>
  <si>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</si>
  <si>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</si>
  <si>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</si>
  <si>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</si>
  <si>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</si>
  <si>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</si>
  <si>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</si>
  <si>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</si>
  <si>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</si>
  <si>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</si>
  <si>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</si>
  <si>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</si>
  <si>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</si>
  <si>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</si>
  <si>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</si>
  <si>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</si>
  <si>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</si>
  <si>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</si>
  <si>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</si>
  <si>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</si>
  <si>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</si>
  <si>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</si>
  <si>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</si>
  <si>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</si>
  <si>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</si>
  <si>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</si>
  <si>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</si>
  <si>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</si>
  <si>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</si>
  <si>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</si>
  <si>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</si>
  <si>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</si>
  <si>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</si>
  <si>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</si>
  <si>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</si>
  <si>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</si>
  <si>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</si>
  <si>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</si>
  <si>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</si>
  <si>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</si>
  <si>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</si>
  <si>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</si>
  <si>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</si>
  <si>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</si>
  <si>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</si>
  <si>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</si>
  <si>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</si>
  <si>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</si>
  <si>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</si>
  <si>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</si>
  <si>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</si>
  <si>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</si>
  <si>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</si>
  <si>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</si>
  <si>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</si>
  <si>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</si>
  <si>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</si>
  <si>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</si>
  <si>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</si>
  <si>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</si>
  <si>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</si>
  <si>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</si>
  <si>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</si>
  <si>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</si>
  <si>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</si>
  <si>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</si>
  <si>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</si>
  <si>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</si>
  <si>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</si>
  <si>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</si>
  <si>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</si>
  <si>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</si>
  <si>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</si>
  <si>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</si>
  <si>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</si>
  <si>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</si>
  <si>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</si>
  <si>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</si>
  <si>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</si>
  <si>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</si>
  <si>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</si>
  <si>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</si>
  <si>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</si>
  <si>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</si>
  <si>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</si>
  <si>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</si>
  <si>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</si>
  <si>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</si>
  <si>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</si>
  <si>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</si>
  <si>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</si>
  <si>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</si>
  <si>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</si>
  <si>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</si>
  <si>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</si>
  <si>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</si>
  <si>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</si>
  <si>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</si>
  <si>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</si>
  <si>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</si>
  <si>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</si>
  <si>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</si>
  <si>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</si>
  <si>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</si>
  <si>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</si>
  <si>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</si>
  <si>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</si>
  <si>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</si>
  <si>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</si>
  <si>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</si>
  <si>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</si>
  <si>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</si>
  <si>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</si>
  <si>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</si>
  <si>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</si>
  <si>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</si>
  <si>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</si>
  <si>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</si>
  <si>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</si>
  <si>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</si>
  <si>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</si>
  <si>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</si>
  <si>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</si>
  <si>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</si>
  <si>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</si>
  <si>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</si>
  <si>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</si>
  <si>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</si>
  <si>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</si>
  <si>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</si>
  <si>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</si>
  <si>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Fund</t>
  </si>
  <si>
    <t>Block Grant</t>
  </si>
  <si>
    <t>Conditional Grant</t>
  </si>
  <si>
    <t>Trust Fund</t>
  </si>
  <si>
    <t>Council Revenue</t>
  </si>
  <si>
    <t>ބަޖެޓްގެ ޚަރަދު ކޯޑްތައް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</si>
  <si>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</si>
  <si>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</si>
  <si>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</si>
  <si>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</si>
  <si>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</si>
  <si>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</si>
  <si>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</si>
  <si>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</si>
  <si>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</si>
  <si>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</si>
  <si>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</si>
  <si>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</si>
  <si>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</si>
  <si>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</si>
  <si>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</si>
  <si>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</si>
  <si>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</si>
  <si>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</si>
  <si>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</si>
  <si>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</si>
  <si>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</si>
  <si>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</si>
  <si>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</si>
  <si>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</si>
  <si>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</si>
  <si>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</si>
  <si>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</si>
  <si>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</si>
  <si>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</si>
  <si>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</si>
  <si>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</si>
  <si>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</si>
  <si>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</si>
  <si>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</si>
  <si>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</si>
  <si>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</si>
  <si>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</si>
  <si>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</si>
  <si>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</si>
  <si>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</si>
  <si>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</si>
  <si>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</si>
  <si>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</si>
  <si>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</si>
  <si>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</si>
  <si>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</si>
  <si>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</si>
  <si>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</si>
  <si>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</si>
  <si>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</si>
  <si>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</si>
  <si>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</si>
  <si>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</si>
  <si>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</si>
  <si>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</si>
  <si>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</si>
  <si>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</si>
  <si>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</si>
  <si>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</si>
  <si>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</si>
  <si>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</si>
  <si>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</si>
  <si>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</si>
  <si>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</si>
  <si>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</si>
  <si>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</si>
  <si>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</si>
  <si>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</si>
  <si>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</si>
  <si>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</si>
  <si>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</si>
  <si>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</si>
  <si>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</si>
  <si>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</si>
  <si>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</si>
  <si>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</si>
  <si>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</si>
  <si>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</si>
  <si>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</si>
  <si>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</si>
  <si>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</si>
  <si>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</si>
  <si>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</si>
  <si>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</si>
  <si>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</si>
  <si>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</si>
  <si>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</si>
  <si>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</si>
  <si>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</si>
  <si>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</si>
  <si>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</si>
  <si>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</si>
  <si>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</si>
  <si>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</si>
  <si>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</si>
  <si>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</si>
  <si>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</si>
  <si>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</si>
  <si>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</si>
  <si>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</si>
  <si>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</si>
  <si>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</si>
  <si>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</si>
  <si>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</si>
  <si>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</si>
  <si>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</si>
  <si>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</si>
  <si>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</si>
  <si>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</si>
  <si>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</si>
  <si>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</si>
  <si>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</si>
  <si>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</si>
  <si>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</si>
  <si>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</si>
  <si>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</si>
  <si>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</si>
  <si>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</si>
  <si>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</si>
  <si>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</si>
  <si>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</si>
  <si>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</si>
  <si>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</si>
  <si>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</si>
  <si>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</si>
  <si>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</si>
  <si>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</si>
  <si>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</si>
  <si>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</si>
  <si>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</si>
  <si>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</si>
  <si>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</si>
  <si>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</si>
  <si>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</si>
  <si>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</si>
  <si>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</si>
  <si>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</si>
  <si>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</si>
  <si>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</si>
  <si>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</si>
  <si>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</si>
  <si>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</si>
  <si>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</si>
  <si>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</si>
  <si>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</si>
  <si>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</si>
  <si>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</si>
  <si>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</si>
  <si>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</si>
  <si>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</si>
  <si>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</si>
  <si>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</si>
  <si>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</si>
  <si>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</si>
  <si>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</si>
  <si>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</si>
  <si>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</si>
  <si>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</si>
  <si>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</si>
  <si>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</si>
  <si>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</si>
  <si>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</si>
  <si>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</si>
  <si>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</si>
  <si>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</si>
  <si>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</si>
  <si>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</si>
  <si>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</si>
  <si>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</si>
  <si>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</si>
  <si>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</si>
  <si>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</si>
  <si>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</si>
  <si>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</si>
  <si>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</si>
  <si>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</si>
  <si>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</si>
  <si>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</si>
  <si>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</si>
  <si>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</si>
  <si>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</si>
  <si>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</si>
  <si>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</si>
  <si>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</si>
  <si>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</si>
  <si>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</si>
  <si>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</si>
  <si>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</si>
  <si>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</si>
  <si>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</si>
  <si>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</si>
  <si>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</si>
  <si>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</si>
  <si>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</si>
  <si>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</si>
  <si>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</si>
  <si>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</si>
  <si>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</si>
  <si>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</si>
  <si>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</si>
  <si>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</si>
  <si>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</si>
  <si>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</si>
  <si>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</si>
  <si>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</si>
  <si>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</si>
  <si>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</si>
  <si>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</si>
  <si>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</si>
  <si>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</si>
  <si>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</si>
  <si>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</si>
  <si>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</si>
  <si>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</si>
  <si>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</si>
  <si>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</si>
  <si>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r>
      <rPr>
        <sz val="12"/>
        <color theme="1"/>
        <rFont val="Faruma"/>
      </rPr>
      <t>ޚަރަދު</t>
    </r>
    <r>
      <rPr>
        <b/>
        <sz val="12"/>
        <color theme="1"/>
        <rFont val="Faruma"/>
      </rPr>
      <t xml:space="preserve"> ގްރޫޕް</t>
    </r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</si>
  <si>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</si>
  <si>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</si>
  <si>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</si>
  <si>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</si>
  <si>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</si>
  <si>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</si>
  <si>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</si>
  <si>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</si>
  <si>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</si>
  <si>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</si>
  <si>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</si>
  <si>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</si>
  <si>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</si>
  <si>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</si>
  <si>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</si>
  <si>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</si>
  <si>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</si>
  <si>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</si>
  <si>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</si>
  <si>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</si>
  <si>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</si>
  <si>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</si>
  <si>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</si>
  <si>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</si>
  <si>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</si>
  <si>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</si>
  <si>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</si>
  <si>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</si>
  <si>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</si>
  <si>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</si>
  <si>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</si>
  <si>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</si>
  <si>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</si>
  <si>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</si>
  <si>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</si>
  <si>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</si>
  <si>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</si>
  <si>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</si>
  <si>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</si>
  <si>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</si>
  <si>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</si>
  <si>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</si>
  <si>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</si>
  <si>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</si>
  <si>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</si>
  <si>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</si>
  <si>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</si>
  <si>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</si>
  <si>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</si>
  <si>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</si>
  <si>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</si>
  <si>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</si>
  <si>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</si>
  <si>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</si>
  <si>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</si>
  <si>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</si>
  <si>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</si>
  <si>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</si>
  <si>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</si>
  <si>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</si>
  <si>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</si>
  <si>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</si>
  <si>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</si>
  <si>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</si>
  <si>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</si>
  <si>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</si>
  <si>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</si>
  <si>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</si>
  <si>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</si>
  <si>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</si>
  <si>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</si>
  <si>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</si>
  <si>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</si>
  <si>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</si>
  <si>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</si>
  <si>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</si>
  <si>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</si>
  <si>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</si>
  <si>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</si>
  <si>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</si>
  <si>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</si>
  <si>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</si>
  <si>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</si>
  <si>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</si>
  <si>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</si>
  <si>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</si>
  <si>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</si>
  <si>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</si>
  <si>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</si>
  <si>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</si>
  <si>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</si>
  <si>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</si>
  <si>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</si>
  <si>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</si>
  <si>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</si>
  <si>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</si>
  <si>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</si>
  <si>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</si>
  <si>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</si>
  <si>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</si>
  <si>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</si>
  <si>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</si>
  <si>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</si>
  <si>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</si>
  <si>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</si>
  <si>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</si>
  <si>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</si>
  <si>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</si>
  <si>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</si>
  <si>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</si>
  <si>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</si>
  <si>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</si>
  <si>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</si>
  <si>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</si>
  <si>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</si>
  <si>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</si>
  <si>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</si>
  <si>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</si>
  <si>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</si>
  <si>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</si>
  <si>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</si>
  <si>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</si>
  <si>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</si>
  <si>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</si>
  <si>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</si>
  <si>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</si>
  <si>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</si>
  <si>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</si>
  <si>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t>ބިން ހިއްކުމާއި ބިން ގަތުން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</si>
  <si>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</si>
  <si>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</si>
  <si>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</si>
  <si>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</si>
  <si>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</si>
  <si>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</si>
  <si>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</si>
  <si>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</si>
  <si>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</si>
  <si>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</si>
  <si>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</si>
  <si>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</si>
  <si>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</si>
  <si>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</si>
  <si>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</si>
  <si>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</si>
  <si>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</si>
  <si>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</si>
  <si>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</si>
  <si>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</si>
  <si>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</si>
  <si>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</si>
  <si>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</si>
  <si>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</si>
  <si>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</si>
  <si>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</si>
  <si>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</si>
  <si>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</si>
  <si>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</si>
  <si>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</si>
  <si>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</si>
  <si>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</si>
  <si>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</si>
  <si>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</si>
  <si>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</si>
  <si>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</si>
  <si>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</si>
  <si>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</si>
  <si>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</si>
  <si>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</si>
  <si>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</si>
  <si>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</si>
  <si>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</si>
  <si>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</si>
  <si>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</si>
  <si>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</si>
  <si>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</si>
  <si>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</si>
  <si>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</si>
  <si>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</si>
  <si>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</si>
  <si>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</si>
  <si>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</si>
  <si>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</si>
  <si>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</si>
  <si>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</si>
  <si>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</si>
  <si>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</si>
  <si>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</si>
  <si>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</si>
  <si>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</si>
  <si>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</si>
  <si>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</si>
  <si>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</si>
  <si>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</si>
  <si>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</si>
  <si>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</si>
  <si>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</si>
  <si>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</si>
  <si>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</si>
  <si>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</si>
  <si>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</si>
  <si>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</si>
  <si>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</si>
  <si>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</si>
  <si>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</si>
  <si>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</si>
  <si>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</si>
  <si>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</si>
  <si>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</si>
  <si>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</si>
  <si>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</si>
  <si>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</si>
  <si>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</si>
  <si>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ޕީ.އެސް.އައި.ޕީ ބާވަތް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</si>
  <si>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</si>
  <si>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</si>
  <si>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</si>
  <si>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</si>
  <si>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</si>
  <si>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</si>
  <si>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</si>
  <si>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</si>
  <si>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</si>
  <si>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</si>
  <si>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</si>
  <si>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</si>
  <si>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</si>
  <si>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ކައުންސިލްތަކުގެ ބިޒްނަސް އޭރިއާ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</si>
  <si>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</si>
  <si>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</si>
  <si>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</si>
  <si>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</si>
  <si>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</si>
  <si>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</si>
  <si>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</si>
  <si>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</si>
  <si>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</si>
  <si>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</si>
  <si>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</si>
  <si>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</si>
  <si>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</si>
  <si>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</si>
  <si>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</si>
  <si>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</si>
  <si>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</si>
  <si>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</si>
  <si>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</si>
  <si>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</si>
  <si>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</si>
  <si>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</si>
  <si>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</si>
  <si>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</si>
  <si>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</si>
  <si>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</si>
  <si>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</si>
  <si>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</si>
  <si>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</si>
  <si>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</si>
  <si>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</si>
  <si>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</si>
  <si>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</si>
  <si>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</si>
  <si>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</si>
  <si>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</si>
  <si>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</si>
  <si>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</si>
  <si>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</si>
  <si>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</si>
  <si>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</si>
  <si>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</si>
  <si>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</si>
  <si>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</si>
  <si>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</si>
  <si>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</si>
  <si>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</si>
  <si>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</si>
  <si>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</si>
  <si>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</si>
  <si>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</si>
  <si>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</si>
  <si>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</si>
  <si>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</si>
  <si>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</si>
  <si>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</si>
  <si>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</si>
  <si>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</si>
  <si>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</si>
  <si>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</si>
  <si>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</si>
  <si>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</si>
  <si>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</si>
  <si>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</si>
  <si>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</si>
  <si>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</si>
  <si>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</si>
  <si>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</si>
  <si>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</si>
  <si>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</si>
  <si>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</si>
  <si>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</si>
  <si>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</si>
  <si>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</si>
  <si>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</si>
  <si>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</si>
  <si>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</si>
  <si>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</si>
  <si>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</si>
  <si>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</si>
  <si>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</si>
  <si>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</si>
  <si>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</si>
  <si>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</si>
  <si>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</si>
  <si>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</si>
  <si>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</si>
  <si>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</si>
  <si>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</si>
  <si>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</si>
  <si>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</si>
  <si>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</si>
  <si>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</si>
  <si>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</si>
  <si>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</si>
  <si>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</si>
  <si>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</si>
  <si>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</si>
  <si>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</si>
  <si>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</si>
  <si>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</si>
  <si>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</si>
  <si>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</si>
  <si>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</si>
  <si>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</si>
  <si>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</si>
  <si>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</si>
  <si>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</si>
  <si>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</si>
  <si>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</si>
  <si>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</si>
  <si>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</si>
  <si>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</si>
  <si>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</si>
  <si>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</si>
  <si>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</si>
  <si>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</si>
  <si>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</si>
  <si>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</si>
  <si>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</si>
  <si>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</si>
  <si>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</si>
  <si>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</si>
  <si>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</si>
  <si>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</si>
  <si>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</si>
  <si>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</si>
  <si>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</si>
  <si>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</si>
  <si>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</si>
  <si>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</si>
  <si>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</si>
  <si>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</si>
  <si>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</si>
  <si>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</si>
  <si>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</si>
  <si>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</si>
  <si>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</si>
  <si>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</si>
  <si>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</si>
  <si>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</si>
  <si>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</si>
  <si>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</si>
  <si>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</si>
  <si>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</si>
  <si>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</si>
  <si>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</si>
  <si>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</si>
  <si>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</si>
  <si>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</si>
  <si>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</si>
  <si>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</si>
  <si>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</si>
  <si>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</si>
  <si>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</si>
  <si>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</si>
  <si>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</si>
  <si>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</si>
  <si>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</si>
  <si>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</si>
  <si>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</si>
  <si>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</si>
  <si>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</si>
  <si>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</si>
  <si>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</si>
  <si>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</si>
  <si>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</si>
  <si>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</si>
  <si>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</si>
  <si>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</si>
  <si>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</si>
  <si>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</si>
  <si>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</si>
  <si>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</si>
  <si>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</si>
  <si>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</si>
  <si>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</si>
  <si>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</si>
  <si>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</si>
  <si>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</si>
  <si>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</si>
  <si>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</si>
  <si>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</si>
  <si>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</si>
  <si>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</si>
  <si>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</si>
  <si>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</si>
  <si>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</si>
  <si>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</si>
  <si>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</si>
  <si>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</si>
  <si>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</si>
  <si>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</si>
  <si>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</si>
  <si>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</si>
  <si>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</si>
  <si>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</si>
  <si>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</si>
  <si>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</si>
  <si>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ހުވަދުއަތޮޅު ދެކުނުބުރީ ތިނަދޫ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</si>
  <si>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</si>
  <si>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</si>
  <si>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</si>
  <si>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</si>
  <si>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</si>
  <si>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</si>
  <si>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</si>
  <si>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</si>
  <si>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</si>
  <si>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</si>
  <si>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</si>
  <si>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</si>
  <si>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</si>
  <si>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</si>
  <si>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</si>
  <si>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</si>
  <si>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</si>
  <si>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</si>
  <si>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</si>
  <si>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</si>
  <si>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</si>
  <si>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</si>
  <si>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</si>
  <si>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</si>
  <si>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</si>
  <si>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</si>
  <si>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</si>
  <si>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</si>
  <si>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</si>
  <si>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</si>
  <si>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</si>
  <si>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</si>
  <si>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</si>
  <si>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</si>
  <si>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</si>
  <si>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</si>
  <si>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</si>
  <si>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</si>
  <si>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</si>
  <si>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</si>
  <si>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</si>
  <si>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</si>
  <si>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</si>
  <si>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</si>
  <si>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</si>
  <si>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މި ޝީޓުގައި ދައުލަތުން ދޭ ބްލޮކް ގްރާންޓް އަދަދުވާނީ ހިމެނިފައެވެ.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</si>
  <si>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</si>
  <si>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</si>
  <si>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</si>
  <si>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</si>
  <si>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</si>
  <si>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</si>
  <si>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</si>
  <si>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</si>
  <si>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</si>
  <si>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</si>
  <si>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</si>
  <si>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>ތަފްސީލް</t>
  </si>
  <si>
    <t>މިނިމަމްވޭޖް އެލަވަންސް</t>
  </si>
  <si>
    <t>އެޓެންޑެންސް އެލަވަންސް</t>
  </si>
  <si>
    <t>ވަޒީފާގެ ގޮތުން ދެވޭ އެހެނިހެން އެލަވަންސް</t>
  </si>
  <si>
    <t>Approved Reference (Bandeyri Ref. or Letter No.)</t>
  </si>
  <si>
    <t>Monthly Basic Salary</t>
  </si>
  <si>
    <t>Minimum Wage Allowance</t>
  </si>
  <si>
    <t>Attendance Benefit</t>
  </si>
  <si>
    <t>Job Allowance</t>
  </si>
  <si>
    <t>Contribution to the retirement pension scheme</t>
  </si>
  <si>
    <t>ޕީ.އެސް.އައި.ޕީ ޝީޓު ފުރިހަމަ ކުރެއްވުމުން މިބައި އޮޓޮމެޓިކުކޮށް ފުރިހަމަ ވާނެ.</t>
  </si>
  <si>
    <t>ކެޕިޓަލް ޝީޓު ފުރިހަމަ ކުރެއްވުމުން މިބައި އޮޓޮމެޓިކުކޮށް ފުރިހަމަ ވާނެ.</t>
  </si>
  <si>
    <t>ފާދިއްޕޮޅު އަތޮޅު ކައުންސިލްގެ އިދާރާ</t>
  </si>
  <si>
    <t>ފާދިއްޕޮޅު ހިންނަވަރު ކައުންސިލްގެ އިދާރާ</t>
  </si>
  <si>
    <t>ފާދިއްޕޮޅު ނައިފަރު ކައުންސިލްގެ އިދާރާ</t>
  </si>
  <si>
    <t>ފާދިއްޕޮޅު ކުރެންދޫ ކައުންސިލްގެ އިދާރާ</t>
  </si>
  <si>
    <t>ފާދިއްޕޮޅު އޮޅުވެލިފުށީ ކައުންސިލްގެ އިދާރާ</t>
  </si>
  <si>
    <t>Approved in 2022</t>
  </si>
  <si>
    <t>Temporarily vacant</t>
  </si>
  <si>
    <t>New</t>
  </si>
  <si>
    <t>Uniform body</t>
  </si>
  <si>
    <t xml:space="preserve">Contract </t>
  </si>
  <si>
    <t>Unaffiliated</t>
  </si>
  <si>
    <t>ހަރުމުދަލުގެ ފޯމު</t>
  </si>
  <si>
    <t>މި ފޯމުގައި ކައުންސިލުން މެދުރާސްތާގައި ބަޖެން ގަތުމަށް ރާއްވަވާ ހަރުމުދަލުގެ ތަފްސީލް ފުރިހަމަ ކުރައްވާ.</t>
  </si>
  <si>
    <t>މި ޝީޓުގައި މައުލޫމާތު ހިމެނުއްވުމުން ބަޖެޓު ޝީޓުތަކުގެ ހަރުމުދަލުގެ ބައި ފުރިހަމަވެގެން ދާނެއެވެ.</t>
  </si>
  <si>
    <t>ޖޮބް އެލަވަންސް</t>
  </si>
  <si>
    <t>(30 ޖޫން 2022 ނިޔަލަށް)</t>
  </si>
  <si>
    <t>2026 އަށް</t>
  </si>
  <si>
    <t>ބަޖެޓް އަންދާޒާ 2024 - 2026</t>
  </si>
  <si>
    <t>މުސާރަ ޝީޓު ފުރިހަމަ ކުރެއްވުމުން 2024 ވަނަ އަހަރުގެ މިބައި އޮޓޮމެޓިކުކޮށް ފުރިހަމަ ވާނެ. 2025 - 2026 އަށް ޑިފޯލްޓްކޮށް 2024 ގެ އަދަދު އަންނަ ގޮތަށް ހެދިފައި. ބަދަލު ކުރައްވަން ބޭނުންފުޅުނަމަ 2025 - 2026 ގެ އަދަދު ބަދަލުކުރެއްވޭނެ.</t>
  </si>
  <si>
    <t>އައި.ޓީ ޙިދުމަތްތަކުގެ ސަބްސްކްރިޕްޝަން ފީ އަދި އެހެނިހެން ފީތައް</t>
  </si>
  <si>
    <t xml:space="preserve"> </t>
  </si>
  <si>
    <t xml:space="preserve">council president </t>
  </si>
  <si>
    <t>A134696</t>
  </si>
  <si>
    <t xml:space="preserve">Adam Nasif </t>
  </si>
  <si>
    <t xml:space="preserve">Maldivian </t>
  </si>
  <si>
    <t xml:space="preserve">l.mundoo council </t>
  </si>
  <si>
    <t xml:space="preserve">vice president </t>
  </si>
  <si>
    <t>A126344</t>
  </si>
  <si>
    <t xml:space="preserve">Ibrahim Naeem </t>
  </si>
  <si>
    <t xml:space="preserve">councilor </t>
  </si>
  <si>
    <t>A134623</t>
  </si>
  <si>
    <t xml:space="preserve">Ali Shafeeu </t>
  </si>
  <si>
    <t>A256407</t>
  </si>
  <si>
    <t xml:space="preserve">Haleemath Inayath </t>
  </si>
  <si>
    <t>A255348</t>
  </si>
  <si>
    <t xml:space="preserve">Fathimath Saajidha </t>
  </si>
  <si>
    <t xml:space="preserve">council officer </t>
  </si>
  <si>
    <t>senior officer grade 01</t>
  </si>
  <si>
    <t>j-336434</t>
  </si>
  <si>
    <t>A311044</t>
  </si>
  <si>
    <t>Hussain Jahush</t>
  </si>
  <si>
    <t>J-336909</t>
  </si>
  <si>
    <t>Hassan nadhih</t>
  </si>
  <si>
    <t xml:space="preserve">Assistant finance officer </t>
  </si>
  <si>
    <t>officer grade 1</t>
  </si>
  <si>
    <t>A256448</t>
  </si>
  <si>
    <t>Ahmed shafeeu</t>
  </si>
  <si>
    <t xml:space="preserve">assistant council officer </t>
  </si>
  <si>
    <t>j-336906</t>
  </si>
  <si>
    <t>A255874</t>
  </si>
  <si>
    <t>Mariyam nashwath</t>
  </si>
  <si>
    <t xml:space="preserve">Ahmed Mifthah </t>
  </si>
  <si>
    <t xml:space="preserve">council assistant </t>
  </si>
  <si>
    <t>support staff 01</t>
  </si>
  <si>
    <t>j-336903</t>
  </si>
  <si>
    <t>Aiminath Jeeza</t>
  </si>
  <si>
    <t>Ibrahim Shareef</t>
  </si>
  <si>
    <t>j-336905</t>
  </si>
  <si>
    <t>Ahmed Fizaa</t>
  </si>
  <si>
    <t>j-336902</t>
  </si>
  <si>
    <t>Ahmed Shareef</t>
  </si>
  <si>
    <t>Mohamed Ismail</t>
  </si>
  <si>
    <t>Bangladheysh</t>
  </si>
  <si>
    <t xml:space="preserve">Riton Miaah </t>
  </si>
  <si>
    <t xml:space="preserve">Abul Basar </t>
  </si>
  <si>
    <t xml:space="preserve">asst council executive </t>
  </si>
  <si>
    <t xml:space="preserve">Assistant director </t>
  </si>
  <si>
    <t>j-336907</t>
  </si>
  <si>
    <t xml:space="preserve">council executive </t>
  </si>
  <si>
    <t xml:space="preserve">Director </t>
  </si>
  <si>
    <t>j-336908</t>
  </si>
  <si>
    <t>j*336904</t>
  </si>
  <si>
    <t>support staff 02</t>
  </si>
  <si>
    <t xml:space="preserve">Mohamed shareef </t>
  </si>
  <si>
    <t>ލ.މުންޑޫ</t>
  </si>
  <si>
    <t xml:space="preserve">ލ.މުންޑޫ ކައުންސިލް އިދާރާއަށް އެކުސްޓޭންޝަން އިމާރާތެއް ގާއިމް ކުރުން </t>
  </si>
  <si>
    <t xml:space="preserve">ޕްލާސްޓިކް ގޮނޑި </t>
  </si>
  <si>
    <t xml:space="preserve">މޭޖު </t>
  </si>
  <si>
    <t xml:space="preserve">ކޮންފަރެންސް ގޮނޑި </t>
  </si>
  <si>
    <t>ސްކޭނާރ</t>
  </si>
  <si>
    <t>ޕްރިންޓަރ</t>
  </si>
  <si>
    <t>މަސައްކަތު ޓޫލްސް</t>
  </si>
  <si>
    <t xml:space="preserve">ފޯން </t>
  </si>
  <si>
    <t>ސޮފްޓް ވެއަރ</t>
  </si>
  <si>
    <t>ކޮމްޕިޔުޓަރ ސިސްޓަމް</t>
  </si>
  <si>
    <t>ސާރވާ ޕީސީ</t>
  </si>
  <si>
    <t>މި ފޯމެޓަކީ ކައުންސިލްތަކުން 2026 - 2028 ވަނަ އަހަރަށް ލަފާކުރާ މެދުރާސްތާ ބަޖެޓު ތައްޔާރުކުރުމަށް ބޭނުން ކުރާނެ ފޯމެޓެވެ. މި ފޯމެޓުގައި މައުލޫމާތު ޝީޓާއި (ފެހި ކުލައިގައި) އަދި ބަޖެޓު އަންދާޒާ ކުރުމަށް ބޭނުންކުރާ ޝީޓުތައް (ރީނދޫ ކުލައިގައި) ހިމެނިފައިވާނެއެވެ.</t>
  </si>
  <si>
    <t xml:space="preserve">ބްލޮކް ގްރާންޓު ޝީޓު ފުރިހަމަ ކުރައްވާއިރު 2026 - 2028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</si>
  <si>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>ރަށު ބަޖެޓު 2026</t>
  </si>
  <si>
    <t>ބަޖެޓް އަންދާޒާ 2026 - 2028</t>
  </si>
  <si>
    <t>2027 އަށް</t>
  </si>
  <si>
    <t>2028 އަށް</t>
  </si>
  <si>
    <t>އ.ތ.މ ކޮމެޓީ ފަންޑުން ކުރާ ޚަރަދު</t>
  </si>
  <si>
    <t>ސީޑީއެފް ކުރާ ޚަރަދު</t>
  </si>
  <si>
    <t xml:space="preserve"> އ.ތމ ކޮމެޓީ ފަންޑް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</si>
</sst>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42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FAEB"/>
        <bgColor rgb="FFFFFAEB"/>
      </patternFill>
    </fill>
    <fill>
      <patternFill patternType="solid">
        <fgColor rgb="FFF7F7F7"/>
        <bgColor rgb="FFF7F7F7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 style="thin">
        <color rgb="FFD8D8D8"/>
      </top>
      <bottom style="thin">
        <color rgb="FFD8D8D8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4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10" fillId="2" borderId="2" xfId="0" applyFont="1" applyFill="1" applyBorder="1" applyAlignment="1">
      <alignment horizontal="center" vertical="center"/>
    </xf>
    <xf numFmtId="37" fontId="5" fillId="0" borderId="0" xfId="3" applyNumberFormat="1" applyFont="1" applyAlignment="1">
      <alignment horizontal="centerContinuous" vertical="center" readingOrder="2"/>
    </xf>
    <xf numFmtId="37" fontId="25" fillId="0" borderId="0" xfId="3" applyNumberFormat="1" applyFont="1" applyAlignment="1">
      <alignment horizontal="centerContinuous" vertical="center" readingOrder="2"/>
    </xf>
    <xf numFmtId="0" fontId="8" fillId="0" borderId="0" xfId="0" applyFont="1" applyAlignment="1">
      <alignment vertical="center"/>
    </xf>
    <xf numFmtId="0" fontId="3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6" fillId="0" borderId="50" xfId="2" applyFont="1" applyBorder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51" xfId="0" applyFont="1" applyBorder="1" applyAlignment="1">
      <alignment vertical="center"/>
    </xf>
    <xf numFmtId="0" fontId="13" fillId="0" borderId="50" xfId="0" applyFont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12" fillId="0" borderId="50" xfId="2" applyFont="1" applyBorder="1" applyAlignment="1">
      <alignment horizontal="centerContinuous" vertical="center"/>
    </xf>
    <xf numFmtId="0" fontId="3" fillId="0" borderId="0" xfId="0" applyFont="1" applyAlignment="1">
      <alignment horizontal="right" vertical="center" indent="1"/>
    </xf>
    <xf numFmtId="0" fontId="3" fillId="7" borderId="42" xfId="0" applyFont="1" applyFill="1" applyBorder="1" applyAlignment="1">
      <alignment horizontal="right" vertical="center" indent="1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5" fontId="9" fillId="6" borderId="0" xfId="1" applyNumberFormat="1" applyFont="1" applyFill="1" applyBorder="1" applyAlignment="1" applyProtection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right" vertical="center" indent="1"/>
    </xf>
    <xf numFmtId="165" fontId="8" fillId="0" borderId="24" xfId="1" applyNumberFormat="1" applyFont="1" applyBorder="1" applyAlignment="1" applyProtection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right" vertical="center" indent="2"/>
    </xf>
    <xf numFmtId="165" fontId="8" fillId="0" borderId="29" xfId="1" applyNumberFormat="1" applyFont="1" applyBorder="1" applyAlignment="1" applyProtection="1">
      <alignment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right" vertical="center" indent="2"/>
    </xf>
    <xf numFmtId="165" fontId="8" fillId="0" borderId="0" xfId="1" applyNumberFormat="1" applyFont="1" applyBorder="1" applyAlignment="1" applyProtection="1">
      <alignment vertical="center"/>
    </xf>
    <xf numFmtId="0" fontId="3" fillId="0" borderId="0" xfId="0" applyFont="1" applyAlignment="1">
      <alignment horizontal="right" vertical="center" indent="3"/>
    </xf>
    <xf numFmtId="165" fontId="9" fillId="0" borderId="54" xfId="1" applyNumberFormat="1" applyFont="1" applyBorder="1" applyAlignment="1" applyProtection="1">
      <alignment vertical="center"/>
    </xf>
    <xf numFmtId="0" fontId="10" fillId="0" borderId="54" xfId="0" applyFont="1" applyBorder="1" applyAlignment="1">
      <alignment vertical="center"/>
    </xf>
    <xf numFmtId="0" fontId="10" fillId="0" borderId="54" xfId="0" applyFont="1" applyBorder="1" applyAlignment="1">
      <alignment horizontal="right" vertical="center" indent="2"/>
    </xf>
    <xf numFmtId="0" fontId="3" fillId="0" borderId="24" xfId="0" applyFont="1" applyBorder="1" applyAlignment="1">
      <alignment horizontal="right" vertical="center" indent="3"/>
    </xf>
    <xf numFmtId="0" fontId="3" fillId="0" borderId="29" xfId="0" applyFont="1" applyBorder="1" applyAlignment="1">
      <alignment horizontal="right" vertical="center" indent="3"/>
    </xf>
    <xf numFmtId="165" fontId="8" fillId="0" borderId="55" xfId="1" applyNumberFormat="1" applyFont="1" applyBorder="1" applyAlignment="1" applyProtection="1">
      <alignment vertical="center"/>
    </xf>
    <xf numFmtId="0" fontId="3" fillId="0" borderId="55" xfId="0" applyFont="1" applyBorder="1" applyAlignment="1">
      <alignment vertical="center"/>
    </xf>
    <xf numFmtId="0" fontId="3" fillId="0" borderId="55" xfId="0" applyFont="1" applyBorder="1" applyAlignment="1">
      <alignment horizontal="right" vertical="center" indent="3"/>
    </xf>
    <xf numFmtId="0" fontId="3" fillId="0" borderId="45" xfId="0" applyFont="1" applyBorder="1" applyAlignment="1">
      <alignment vertical="center"/>
    </xf>
    <xf numFmtId="165" fontId="8" fillId="0" borderId="52" xfId="1" applyNumberFormat="1" applyFont="1" applyBorder="1" applyAlignment="1" applyProtection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6" borderId="0" xfId="0" applyFont="1" applyFill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4" xfId="0" applyFont="1" applyBorder="1" applyAlignment="1">
      <alignment horizontal="right" vertical="center" indent="3"/>
    </xf>
    <xf numFmtId="0" fontId="10" fillId="0" borderId="29" xfId="0" applyFont="1" applyBorder="1" applyAlignment="1">
      <alignment vertical="center"/>
    </xf>
    <xf numFmtId="0" fontId="10" fillId="0" borderId="29" xfId="0" applyFont="1" applyBorder="1" applyAlignment="1">
      <alignment horizontal="right" vertical="center" indent="3"/>
    </xf>
    <xf numFmtId="0" fontId="10" fillId="6" borderId="0" xfId="0" applyFont="1" applyFill="1" applyAlignment="1">
      <alignment horizontal="right" vertical="center" indent="1" readingOrder="2"/>
    </xf>
    <xf numFmtId="0" fontId="3" fillId="0" borderId="29" xfId="0" applyFont="1" applyBorder="1" applyAlignment="1">
      <alignment horizontal="right" vertical="center" indent="3" readingOrder="2"/>
    </xf>
    <xf numFmtId="0" fontId="3" fillId="0" borderId="52" xfId="0" applyFont="1" applyBorder="1" applyAlignment="1">
      <alignment horizontal="right" vertical="center" indent="2"/>
    </xf>
    <xf numFmtId="165" fontId="8" fillId="0" borderId="0" xfId="1" applyNumberFormat="1" applyFont="1" applyAlignment="1" applyProtection="1">
      <alignment vertical="center"/>
    </xf>
    <xf numFmtId="0" fontId="3" fillId="0" borderId="0" xfId="0" applyFont="1" applyAlignment="1">
      <alignment horizontal="right" vertical="center" indent="2"/>
    </xf>
    <xf numFmtId="0" fontId="26" fillId="4" borderId="0" xfId="2" applyFont="1" applyFill="1" applyAlignment="1" applyProtection="1">
      <alignment horizontal="center" vertical="center"/>
      <protection locked="0"/>
    </xf>
    <xf numFmtId="165" fontId="8" fillId="4" borderId="24" xfId="1" applyNumberFormat="1" applyFont="1" applyFill="1" applyBorder="1" applyAlignment="1" applyProtection="1">
      <alignment vertical="center"/>
      <protection locked="0"/>
    </xf>
    <xf numFmtId="165" fontId="8" fillId="4" borderId="29" xfId="1" applyNumberFormat="1" applyFont="1" applyFill="1" applyBorder="1" applyAlignment="1" applyProtection="1">
      <alignment vertical="center"/>
      <protection locked="0"/>
    </xf>
    <xf numFmtId="0" fontId="12" fillId="0" borderId="0" xfId="2" applyFont="1" applyAlignment="1">
      <alignment horizontal="centerContinuous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43" fontId="9" fillId="2" borderId="13" xfId="0" applyNumberFormat="1" applyFont="1" applyFill="1" applyBorder="1" applyAlignment="1">
      <alignment horizontal="center" vertical="center"/>
    </xf>
    <xf numFmtId="49" fontId="10" fillId="2" borderId="14" xfId="2" applyNumberFormat="1" applyFont="1" applyFill="1" applyBorder="1" applyAlignment="1">
      <alignment horizontal="left" vertical="center" indent="3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6" xfId="2" applyNumberFormat="1" applyFont="1" applyFill="1" applyBorder="1" applyAlignment="1">
      <alignment horizontal="center" vertical="center"/>
    </xf>
    <xf numFmtId="43" fontId="8" fillId="4" borderId="11" xfId="1" applyFont="1" applyFill="1" applyBorder="1" applyAlignment="1" applyProtection="1">
      <alignment vertical="center"/>
      <protection locked="0"/>
    </xf>
    <xf numFmtId="0" fontId="3" fillId="6" borderId="11" xfId="0" applyFont="1" applyFill="1" applyBorder="1" applyAlignment="1">
      <alignment horizontal="right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right" vertical="center"/>
      <protection locked="0"/>
    </xf>
    <xf numFmtId="43" fontId="8" fillId="6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43" fontId="8" fillId="4" borderId="7" xfId="1" applyFont="1" applyFill="1" applyBorder="1" applyAlignment="1" applyProtection="1">
      <alignment vertical="center"/>
      <protection locked="0"/>
    </xf>
    <xf numFmtId="43" fontId="8" fillId="6" borderId="7" xfId="1" applyFont="1" applyFill="1" applyBorder="1" applyAlignment="1" applyProtection="1">
      <alignment vertical="center"/>
    </xf>
    <xf numFmtId="0" fontId="3" fillId="6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4" fillId="0" borderId="0" xfId="2" applyFont="1"/>
    <xf numFmtId="0" fontId="8" fillId="0" borderId="0" xfId="0" applyFont="1" applyAlignment="1">
      <alignment horizontal="left" vertical="center" indent="1"/>
    </xf>
    <xf numFmtId="0" fontId="15" fillId="3" borderId="19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vertical="center"/>
    </xf>
    <xf numFmtId="0" fontId="15" fillId="3" borderId="22" xfId="0" applyFont="1" applyFill="1" applyBorder="1" applyAlignment="1">
      <alignment vertical="center" wrapText="1"/>
    </xf>
    <xf numFmtId="165" fontId="9" fillId="6" borderId="2" xfId="1" applyNumberFormat="1" applyFont="1" applyFill="1" applyBorder="1" applyAlignment="1" applyProtection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165" fontId="9" fillId="2" borderId="13" xfId="1" applyNumberFormat="1" applyFont="1" applyFill="1" applyBorder="1" applyAlignment="1" applyProtection="1">
      <alignment vertical="center"/>
    </xf>
    <xf numFmtId="0" fontId="7" fillId="2" borderId="13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5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locked="0"/>
    </xf>
    <xf numFmtId="165" fontId="8" fillId="4" borderId="2" xfId="1" applyNumberFormat="1" applyFont="1" applyFill="1" applyBorder="1" applyAlignment="1" applyProtection="1">
      <alignment vertical="center"/>
      <protection locked="0"/>
    </xf>
    <xf numFmtId="43" fontId="11" fillId="2" borderId="14" xfId="0" applyNumberFormat="1" applyFont="1" applyFill="1" applyBorder="1" applyAlignment="1">
      <alignment horizontal="center" vertical="center"/>
    </xf>
    <xf numFmtId="0" fontId="8" fillId="4" borderId="11" xfId="1" applyNumberFormat="1" applyFont="1" applyFill="1" applyBorder="1" applyAlignment="1" applyProtection="1">
      <alignment horizontal="center" vertical="center"/>
      <protection locked="0"/>
    </xf>
    <xf numFmtId="0" fontId="8" fillId="4" borderId="7" xfId="1" applyNumberFormat="1" applyFont="1" applyFill="1" applyBorder="1" applyAlignment="1" applyProtection="1">
      <alignment horizontal="center" vertical="center"/>
      <protection locked="0"/>
    </xf>
    <xf numFmtId="0" fontId="9" fillId="3" borderId="43" xfId="1" applyNumberFormat="1" applyFont="1" applyFill="1" applyBorder="1" applyAlignment="1" applyProtection="1">
      <alignment horizontal="center" vertical="center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right" vertical="center"/>
    </xf>
    <xf numFmtId="0" fontId="10" fillId="3" borderId="44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5" fontId="9" fillId="2" borderId="43" xfId="1" applyNumberFormat="1" applyFont="1" applyFill="1" applyBorder="1" applyAlignment="1" applyProtection="1">
      <alignment horizontal="right" vertical="center"/>
    </xf>
    <xf numFmtId="165" fontId="9" fillId="2" borderId="13" xfId="1" applyNumberFormat="1" applyFont="1" applyFill="1" applyBorder="1" applyAlignment="1" applyProtection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3" fillId="6" borderId="19" xfId="0" applyFont="1" applyFill="1" applyBorder="1" applyAlignment="1">
      <alignment horizontal="right" vertical="center"/>
    </xf>
    <xf numFmtId="0" fontId="3" fillId="6" borderId="46" xfId="0" applyFont="1" applyFill="1" applyBorder="1" applyAlignment="1">
      <alignment horizontal="right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right" vertical="center"/>
      <protection locked="0"/>
    </xf>
    <xf numFmtId="165" fontId="8" fillId="4" borderId="5" xfId="1" applyNumberFormat="1" applyFont="1" applyFill="1" applyBorder="1" applyAlignment="1" applyProtection="1">
      <alignment horizontal="right" vertical="center"/>
      <protection locked="0"/>
    </xf>
    <xf numFmtId="165" fontId="8" fillId="4" borderId="2" xfId="1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165" fontId="8" fillId="4" borderId="6" xfId="1" applyNumberFormat="1" applyFont="1" applyFill="1" applyBorder="1" applyAlignment="1" applyProtection="1">
      <alignment horizontal="right" vertical="center"/>
      <protection locked="0"/>
    </xf>
    <xf numFmtId="165" fontId="8" fillId="4" borderId="7" xfId="1" applyNumberFormat="1" applyFont="1" applyFill="1" applyBorder="1" applyAlignment="1" applyProtection="1">
      <alignment horizontal="right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17" fillId="0" borderId="0" xfId="3" applyFont="1" applyAlignment="1">
      <alignment horizontal="centerContinuous" vertical="top"/>
    </xf>
    <xf numFmtId="0" fontId="18" fillId="0" borderId="0" xfId="4" applyAlignment="1">
      <alignment horizontal="centerContinuous" vertical="center"/>
    </xf>
    <xf numFmtId="0" fontId="19" fillId="0" borderId="0" xfId="4" applyFont="1" applyAlignment="1">
      <alignment horizontal="centerContinuous" vertical="center"/>
    </xf>
    <xf numFmtId="0" fontId="18" fillId="0" borderId="0" xfId="4" applyAlignment="1">
      <alignment vertical="center"/>
    </xf>
    <xf numFmtId="0" fontId="19" fillId="0" borderId="0" xfId="4" applyFont="1" applyAlignment="1">
      <alignment horizontal="centerContinuous" vertical="top"/>
    </xf>
    <xf numFmtId="0" fontId="6" fillId="0" borderId="0" xfId="3" applyFont="1" applyAlignment="1">
      <alignment horizontal="centerContinuous" vertical="center" readingOrder="2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vertical="center"/>
    </xf>
    <xf numFmtId="0" fontId="21" fillId="0" borderId="22" xfId="3" applyFont="1" applyBorder="1" applyAlignment="1">
      <alignment horizontal="center" vertical="center" readingOrder="2"/>
    </xf>
    <xf numFmtId="0" fontId="5" fillId="0" borderId="1" xfId="3" applyFont="1" applyBorder="1" applyAlignment="1">
      <alignment horizontal="center" vertical="center"/>
    </xf>
    <xf numFmtId="165" fontId="5" fillId="0" borderId="11" xfId="5" applyNumberFormat="1" applyFont="1" applyFill="1" applyBorder="1" applyAlignment="1" applyProtection="1">
      <alignment horizontal="center" vertical="center"/>
    </xf>
    <xf numFmtId="165" fontId="2" fillId="0" borderId="23" xfId="6" applyNumberFormat="1" applyFont="1" applyBorder="1" applyAlignment="1" applyProtection="1">
      <alignment vertical="center"/>
    </xf>
    <xf numFmtId="0" fontId="3" fillId="0" borderId="24" xfId="4" applyFont="1" applyBorder="1" applyAlignment="1">
      <alignment vertical="center"/>
    </xf>
    <xf numFmtId="165" fontId="2" fillId="0" borderId="25" xfId="6" applyNumberFormat="1" applyFont="1" applyBorder="1" applyAlignment="1" applyProtection="1">
      <alignment vertical="center"/>
    </xf>
    <xf numFmtId="0" fontId="3" fillId="0" borderId="26" xfId="4" applyFont="1" applyBorder="1" applyAlignment="1">
      <alignment vertical="center"/>
    </xf>
    <xf numFmtId="165" fontId="22" fillId="2" borderId="13" xfId="6" applyNumberFormat="1" applyFont="1" applyFill="1" applyBorder="1" applyAlignment="1" applyProtection="1">
      <alignment vertical="center"/>
    </xf>
    <xf numFmtId="0" fontId="10" fillId="2" borderId="15" xfId="4" applyFont="1" applyFill="1" applyBorder="1" applyAlignment="1">
      <alignment vertical="center"/>
    </xf>
    <xf numFmtId="165" fontId="2" fillId="0" borderId="0" xfId="6" applyNumberFormat="1" applyFont="1" applyAlignment="1" applyProtection="1">
      <alignment vertical="center"/>
    </xf>
    <xf numFmtId="0" fontId="3" fillId="0" borderId="0" xfId="4" applyFont="1" applyAlignment="1">
      <alignment vertical="center"/>
    </xf>
    <xf numFmtId="0" fontId="23" fillId="0" borderId="0" xfId="4" applyFont="1" applyAlignment="1">
      <alignment horizontal="center" vertical="center"/>
    </xf>
    <xf numFmtId="165" fontId="2" fillId="0" borderId="27" xfId="6" applyNumberFormat="1" applyFont="1" applyBorder="1" applyAlignment="1" applyProtection="1">
      <alignment vertical="center"/>
    </xf>
    <xf numFmtId="165" fontId="2" fillId="0" borderId="28" xfId="6" applyNumberFormat="1" applyFont="1" applyBorder="1" applyAlignment="1" applyProtection="1">
      <alignment vertical="center"/>
    </xf>
    <xf numFmtId="0" fontId="3" fillId="0" borderId="29" xfId="4" applyFont="1" applyBorder="1" applyAlignment="1">
      <alignment vertical="center"/>
    </xf>
    <xf numFmtId="0" fontId="3" fillId="0" borderId="32" xfId="4" applyFont="1" applyBorder="1" applyAlignment="1">
      <alignment vertical="center"/>
    </xf>
    <xf numFmtId="0" fontId="24" fillId="0" borderId="0" xfId="4" applyFont="1" applyAlignment="1">
      <alignment horizontal="center" vertical="center"/>
    </xf>
    <xf numFmtId="165" fontId="2" fillId="0" borderId="30" xfId="6" applyNumberFormat="1" applyFont="1" applyBorder="1" applyAlignment="1" applyProtection="1">
      <alignment vertical="center"/>
    </xf>
    <xf numFmtId="0" fontId="3" fillId="0" borderId="31" xfId="4" applyFont="1" applyBorder="1" applyAlignment="1">
      <alignment vertical="center"/>
    </xf>
    <xf numFmtId="165" fontId="2" fillId="6" borderId="30" xfId="6" applyNumberFormat="1" applyFont="1" applyFill="1" applyBorder="1" applyAlignment="1" applyProtection="1">
      <alignment vertical="center"/>
    </xf>
    <xf numFmtId="165" fontId="2" fillId="6" borderId="28" xfId="6" applyNumberFormat="1" applyFont="1" applyFill="1" applyBorder="1" applyAlignment="1" applyProtection="1">
      <alignment vertical="center"/>
    </xf>
    <xf numFmtId="165" fontId="2" fillId="4" borderId="30" xfId="6" applyNumberFormat="1" applyFont="1" applyFill="1" applyBorder="1" applyAlignment="1" applyProtection="1">
      <alignment vertical="center"/>
      <protection locked="0"/>
    </xf>
    <xf numFmtId="165" fontId="2" fillId="4" borderId="28" xfId="6" applyNumberFormat="1" applyFont="1" applyFill="1" applyBorder="1" applyAlignment="1" applyProtection="1">
      <alignment vertical="center"/>
      <protection locked="0"/>
    </xf>
    <xf numFmtId="165" fontId="2" fillId="4" borderId="27" xfId="6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/>
    <xf numFmtId="0" fontId="22" fillId="0" borderId="0" xfId="1" applyNumberFormat="1" applyFont="1" applyAlignment="1">
      <alignment horizontal="center" vertical="center"/>
    </xf>
    <xf numFmtId="165" fontId="0" fillId="0" borderId="0" xfId="0" applyNumberFormat="1"/>
    <xf numFmtId="9" fontId="0" fillId="0" borderId="0" xfId="7" applyFont="1"/>
    <xf numFmtId="0" fontId="30" fillId="6" borderId="2" xfId="4" applyFont="1" applyFill="1" applyBorder="1" applyAlignment="1">
      <alignment horizontal="center" vertical="center"/>
    </xf>
    <xf numFmtId="0" fontId="18" fillId="6" borderId="2" xfId="4" applyFill="1" applyBorder="1" applyAlignment="1">
      <alignment vertical="center"/>
    </xf>
    <xf numFmtId="165" fontId="8" fillId="0" borderId="2" xfId="1" applyNumberFormat="1" applyFont="1" applyBorder="1" applyAlignment="1" applyProtection="1">
      <alignment vertical="center"/>
    </xf>
    <xf numFmtId="0" fontId="3" fillId="0" borderId="2" xfId="4" applyFont="1" applyBorder="1" applyAlignment="1">
      <alignment vertical="center"/>
    </xf>
    <xf numFmtId="0" fontId="31" fillId="0" borderId="0" xfId="0" applyFont="1" applyAlignment="1">
      <alignment horizontal="right" vertical="center" indent="1" readingOrder="2"/>
    </xf>
    <xf numFmtId="0" fontId="32" fillId="0" borderId="0" xfId="0" applyFont="1" applyAlignment="1">
      <alignment horizontal="right" vertical="top" readingOrder="2"/>
    </xf>
    <xf numFmtId="0" fontId="3" fillId="0" borderId="24" xfId="0" applyFont="1" applyBorder="1" applyAlignment="1">
      <alignment horizontal="right" vertical="center" indent="3" readingOrder="2"/>
    </xf>
    <xf numFmtId="0" fontId="3" fillId="0" borderId="29" xfId="0" applyFont="1" applyBorder="1" applyAlignment="1">
      <alignment horizontal="right" vertical="center" indent="5"/>
    </xf>
    <xf numFmtId="0" fontId="31" fillId="0" borderId="48" xfId="0" applyFont="1" applyBorder="1" applyAlignment="1">
      <alignment horizontal="right" vertical="center" indent="1" readingOrder="2"/>
    </xf>
    <xf numFmtId="0" fontId="27" fillId="0" borderId="48" xfId="0" applyFont="1" applyBorder="1" applyAlignment="1">
      <alignment vertical="center"/>
    </xf>
    <xf numFmtId="165" fontId="9" fillId="2" borderId="13" xfId="1" applyNumberFormat="1" applyFont="1" applyFill="1" applyBorder="1" applyAlignment="1" applyProtection="1">
      <alignment horizontal="center" vertical="center"/>
    </xf>
    <xf numFmtId="165" fontId="8" fillId="4" borderId="5" xfId="1" applyNumberFormat="1" applyFont="1" applyFill="1" applyBorder="1" applyAlignment="1" applyProtection="1">
      <alignment vertical="center"/>
      <protection locked="0"/>
    </xf>
    <xf numFmtId="165" fontId="8" fillId="4" borderId="6" xfId="1" applyNumberFormat="1" applyFont="1" applyFill="1" applyBorder="1" applyAlignment="1" applyProtection="1">
      <alignment vertical="center"/>
      <protection locked="0"/>
    </xf>
    <xf numFmtId="165" fontId="8" fillId="4" borderId="7" xfId="1" applyNumberFormat="1" applyFont="1" applyFill="1" applyBorder="1" applyAlignment="1" applyProtection="1">
      <alignment vertical="center"/>
      <protection locked="0"/>
    </xf>
    <xf numFmtId="165" fontId="8" fillId="6" borderId="11" xfId="1" applyNumberFormat="1" applyFont="1" applyFill="1" applyBorder="1" applyAlignment="1" applyProtection="1">
      <alignment vertical="center"/>
    </xf>
    <xf numFmtId="0" fontId="8" fillId="6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6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61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/>
    </xf>
    <xf numFmtId="0" fontId="3" fillId="4" borderId="11" xfId="1" applyNumberFormat="1" applyFont="1" applyFill="1" applyBorder="1" applyAlignment="1" applyProtection="1">
      <alignment horizontal="right" vertical="center" indent="1"/>
      <protection locked="0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/>
    </xf>
    <xf numFmtId="0" fontId="15" fillId="3" borderId="11" xfId="0" applyFont="1" applyFill="1" applyBorder="1" applyAlignment="1" applyProtection="1">
      <alignment vertical="center" wrapText="1"/>
      <protection hidden="1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43" fontId="36" fillId="8" borderId="64" xfId="1" applyFont="1" applyFill="1" applyBorder="1"/>
    <xf numFmtId="0" fontId="36" fillId="0" borderId="64" xfId="0" applyFont="1" applyBorder="1" applyAlignment="1" applyProtection="1">
      <alignment horizontal="left"/>
      <protection locked="0"/>
    </xf>
    <xf numFmtId="0" fontId="36" fillId="0" borderId="66" xfId="0" applyFont="1" applyBorder="1" applyAlignment="1" applyProtection="1">
      <alignment horizontal="left"/>
      <protection locked="0"/>
    </xf>
    <xf numFmtId="0" fontId="37" fillId="0" borderId="2" xfId="8" applyFont="1" applyFill="1" applyBorder="1" applyAlignment="1" applyProtection="1">
      <alignment horizontal="left" vertical="center"/>
      <protection locked="0"/>
    </xf>
    <xf numFmtId="0" fontId="38" fillId="9" borderId="67" xfId="0" applyFont="1" applyFill="1" applyBorder="1" applyAlignment="1">
      <alignment horizontal="left" vertical="center"/>
    </xf>
    <xf numFmtId="0" fontId="38" fillId="9" borderId="67" xfId="0" applyFont="1" applyFill="1" applyBorder="1" applyAlignment="1">
      <alignment vertical="center"/>
    </xf>
    <xf numFmtId="0" fontId="38" fillId="10" borderId="67" xfId="0" applyFont="1" applyFill="1" applyBorder="1" applyAlignment="1">
      <alignment vertical="center"/>
    </xf>
    <xf numFmtId="0" fontId="39" fillId="10" borderId="67" xfId="0" applyFont="1" applyFill="1" applyBorder="1" applyAlignment="1">
      <alignment vertical="center"/>
    </xf>
    <xf numFmtId="165" fontId="40" fillId="10" borderId="67" xfId="0" applyNumberFormat="1" applyFont="1" applyFill="1" applyBorder="1" applyAlignment="1">
      <alignment vertical="center"/>
    </xf>
    <xf numFmtId="165" fontId="40" fillId="10" borderId="68" xfId="0" applyNumberFormat="1" applyFont="1" applyFill="1" applyBorder="1" applyAlignment="1">
      <alignment horizontal="right" vertical="center"/>
    </xf>
    <xf numFmtId="165" fontId="40" fillId="10" borderId="69" xfId="0" applyNumberFormat="1" applyFont="1" applyFill="1" applyBorder="1" applyAlignment="1">
      <alignment horizontal="right" vertical="center"/>
    </xf>
    <xf numFmtId="0" fontId="5" fillId="9" borderId="69" xfId="0" applyFont="1" applyFill="1" applyBorder="1" applyAlignment="1">
      <alignment horizontal="right" vertical="center"/>
    </xf>
    <xf numFmtId="0" fontId="5" fillId="10" borderId="69" xfId="0" applyFont="1" applyFill="1" applyBorder="1" applyAlignment="1">
      <alignment horizontal="right" vertical="center"/>
    </xf>
    <xf numFmtId="0" fontId="5" fillId="11" borderId="70" xfId="0" applyFont="1" applyFill="1" applyBorder="1" applyAlignment="1">
      <alignment horizontal="right" vertical="center"/>
    </xf>
    <xf numFmtId="0" fontId="0" fillId="9" borderId="7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43" fontId="40" fillId="11" borderId="69" xfId="0" applyNumberFormat="1" applyFont="1" applyFill="1" applyBorder="1" applyAlignment="1">
      <alignment vertical="center"/>
    </xf>
    <xf numFmtId="43" fontId="40" fillId="10" borderId="69" xfId="0" applyNumberFormat="1" applyFont="1" applyFill="1" applyBorder="1" applyAlignment="1">
      <alignment vertical="center"/>
    </xf>
    <xf numFmtId="0" fontId="40" fillId="10" borderId="69" xfId="0" applyFont="1" applyFill="1" applyBorder="1" applyAlignment="1">
      <alignment horizontal="center" vertical="center"/>
    </xf>
    <xf numFmtId="0" fontId="5" fillId="11" borderId="69" xfId="0" applyFont="1" applyFill="1" applyBorder="1" applyAlignment="1">
      <alignment horizontal="right" vertical="center"/>
    </xf>
    <xf numFmtId="0" fontId="5" fillId="9" borderId="71" xfId="0" applyFont="1" applyFill="1" applyBorder="1" applyAlignment="1">
      <alignment horizontal="right" vertical="center"/>
    </xf>
    <xf numFmtId="43" fontId="40" fillId="11" borderId="67" xfId="0" applyNumberFormat="1" applyFont="1" applyFill="1" applyBorder="1" applyAlignment="1">
      <alignment vertical="center"/>
    </xf>
    <xf numFmtId="165" fontId="41" fillId="11" borderId="0" xfId="0" applyNumberFormat="1" applyFont="1" applyFill="1" applyBorder="1" applyAlignment="1">
      <alignment vertical="center"/>
    </xf>
    <xf numFmtId="165" fontId="40" fillId="10" borderId="72" xfId="0" applyNumberFormat="1" applyFont="1" applyFill="1" applyBorder="1" applyAlignment="1">
      <alignment vertical="center"/>
    </xf>
    <xf numFmtId="165" fontId="40" fillId="10" borderId="73" xfId="0" applyNumberFormat="1" applyFont="1" applyFill="1" applyBorder="1" applyAlignment="1">
      <alignment vertical="center"/>
    </xf>
    <xf numFmtId="165" fontId="40" fillId="0" borderId="0" xfId="0" applyNumberFormat="1" applyFont="1" applyAlignment="1">
      <alignment vertical="center"/>
    </xf>
    <xf numFmtId="165" fontId="41" fillId="0" borderId="72" xfId="0" applyNumberFormat="1" applyFont="1" applyBorder="1" applyAlignment="1">
      <alignment vertical="center"/>
    </xf>
    <xf numFmtId="165" fontId="41" fillId="0" borderId="73" xfId="0" applyNumberFormat="1" applyFont="1" applyBorder="1" applyAlignment="1">
      <alignment vertical="center"/>
    </xf>
    <xf numFmtId="165" fontId="0" fillId="10" borderId="74" xfId="0" applyNumberFormat="1" applyFont="1" applyFill="1" applyBorder="1" applyAlignment="1">
      <alignment vertical="center"/>
    </xf>
    <xf numFmtId="165" fontId="0" fillId="10" borderId="75" xfId="0" applyNumberFormat="1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9" fontId="10" fillId="3" borderId="8" xfId="2" applyNumberFormat="1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center" vertical="center"/>
    </xf>
    <xf numFmtId="49" fontId="10" fillId="3" borderId="4" xfId="2" applyNumberFormat="1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center" vertical="center"/>
    </xf>
    <xf numFmtId="49" fontId="10" fillId="3" borderId="7" xfId="2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3" fillId="7" borderId="34" xfId="4" applyFont="1" applyFill="1" applyBorder="1" applyAlignment="1">
      <alignment horizontal="right" vertical="top" wrapText="1" indent="1"/>
    </xf>
    <xf numFmtId="0" fontId="3" fillId="7" borderId="35" xfId="4" applyFont="1" applyFill="1" applyBorder="1" applyAlignment="1">
      <alignment horizontal="right" vertical="top" wrapText="1" indent="1"/>
    </xf>
    <xf numFmtId="0" fontId="3" fillId="7" borderId="36" xfId="4" applyFont="1" applyFill="1" applyBorder="1" applyAlignment="1">
      <alignment horizontal="right" vertical="top" wrapText="1" indent="1"/>
    </xf>
    <xf numFmtId="0" fontId="3" fillId="7" borderId="37" xfId="4" applyFont="1" applyFill="1" applyBorder="1" applyAlignment="1">
      <alignment horizontal="right" vertical="top" wrapText="1" indent="1"/>
    </xf>
    <xf numFmtId="0" fontId="3" fillId="7" borderId="38" xfId="4" applyFont="1" applyFill="1" applyBorder="1" applyAlignment="1">
      <alignment horizontal="right" vertical="top" wrapText="1" indent="1"/>
    </xf>
    <xf numFmtId="0" fontId="3" fillId="7" borderId="39" xfId="4" applyFont="1" applyFill="1" applyBorder="1" applyAlignment="1">
      <alignment horizontal="right" vertical="top" wrapText="1" indent="1"/>
    </xf>
    <xf numFmtId="0" fontId="3" fillId="7" borderId="34" xfId="4" applyFont="1" applyFill="1" applyBorder="1" applyAlignment="1">
      <alignment horizontal="right" vertical="top" wrapText="1" indent="1" readingOrder="2"/>
    </xf>
    <xf numFmtId="0" fontId="3" fillId="7" borderId="35" xfId="4" applyFont="1" applyFill="1" applyBorder="1" applyAlignment="1">
      <alignment horizontal="right" vertical="top" wrapText="1" indent="1" readingOrder="2"/>
    </xf>
    <xf numFmtId="0" fontId="3" fillId="7" borderId="36" xfId="4" applyFont="1" applyFill="1" applyBorder="1" applyAlignment="1">
      <alignment horizontal="right" vertical="top" wrapText="1" indent="1" readingOrder="2"/>
    </xf>
    <xf numFmtId="0" fontId="3" fillId="7" borderId="40" xfId="4" applyFont="1" applyFill="1" applyBorder="1" applyAlignment="1">
      <alignment horizontal="right" vertical="top" wrapText="1" indent="1" readingOrder="2"/>
    </xf>
    <xf numFmtId="0" fontId="3" fillId="7" borderId="0" xfId="4" applyFont="1" applyFill="1" applyAlignment="1">
      <alignment horizontal="right" vertical="top" wrapText="1" indent="1" readingOrder="2"/>
    </xf>
    <xf numFmtId="0" fontId="3" fillId="7" borderId="41" xfId="4" applyFont="1" applyFill="1" applyBorder="1" applyAlignment="1">
      <alignment horizontal="right" vertical="top" wrapText="1" indent="1" readingOrder="2"/>
    </xf>
    <xf numFmtId="0" fontId="3" fillId="7" borderId="37" xfId="4" applyFont="1" applyFill="1" applyBorder="1" applyAlignment="1">
      <alignment horizontal="right" vertical="top" wrapText="1" indent="1" readingOrder="2"/>
    </xf>
    <xf numFmtId="0" fontId="3" fillId="7" borderId="38" xfId="4" applyFont="1" applyFill="1" applyBorder="1" applyAlignment="1">
      <alignment horizontal="right" vertical="top" wrapText="1" indent="1" readingOrder="2"/>
    </xf>
    <xf numFmtId="0" fontId="3" fillId="7" borderId="39" xfId="4" applyFont="1" applyFill="1" applyBorder="1" applyAlignment="1">
      <alignment horizontal="right" vertical="top" wrapText="1" indent="1" readingOrder="2"/>
    </xf>
  </cellXfs>
  <cellStyles count="9">
    <cellStyle name="Comma" xfId="1" builtinId="3"/>
    <cellStyle name="Comma 2" xfId="6"/>
    <cellStyle name="Comma 3" xfId="5"/>
    <cellStyle name="Normal" xfId="0" builtinId="0"/>
    <cellStyle name="Normal 2" xfId="2"/>
    <cellStyle name="Normal 2 2" xfId="3"/>
    <cellStyle name="Normal 3" xfId="4"/>
    <cellStyle name="Normal_2(1).MPPPENG" xfId="8"/>
    <cellStyle name="Percent" xfId="7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 patternType="solid">
          <fgColor rgb="FFCDFFE6"/>
          <bgColor rgb="FFCDFFE6"/>
        </patternFill>
      </fill>
    </dxf>
    <dxf>
      <fill>
        <patternFill patternType="solid">
          <fgColor rgb="FFFFD5D6"/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5E1"/>
      <color rgb="FFEFFFEF"/>
      <color rgb="FFF7F7F7"/>
      <color rgb="FFFFFAEB"/>
      <color rgb="FFFFDDDD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9.pn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3171825</xdr:colOff>
      <xdr:row>7</xdr:row>
      <xdr:rowOff>209549</xdr:rowOff>
    </xdr:from>
    <xdr:to>
      <xdr:col>2</xdr:col>
      <xdr:colOff>3390900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466974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5305425</xdr:colOff>
      <xdr:row>7</xdr:row>
      <xdr:rowOff>466724</xdr:rowOff>
    </xdr:from>
    <xdr:to>
      <xdr:col>2</xdr:col>
      <xdr:colOff>5524500</xdr:colOff>
      <xdr:row>7</xdr:row>
      <xdr:rowOff>666749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91175" y="272414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1447800</xdr:colOff>
      <xdr:row>2</xdr:row>
      <xdr:rowOff>266700</xdr:rowOff>
    </xdr:from>
    <xdr:to>
      <xdr:col>2</xdr:col>
      <xdr:colOff>5114467</xdr:colOff>
      <xdr:row>4</xdr:row>
      <xdr:rowOff>247581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552450"/>
          <a:ext cx="3666667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xdr:twoCellAnchor editAs="oneCell">
    <xdr:from>
      <xdr:col>8</xdr:col>
      <xdr:colOff>447675</xdr:colOff>
      <xdr:row>6</xdr:row>
      <xdr:rowOff>85725</xdr:rowOff>
    </xdr:from>
    <xdr:to>
      <xdr:col>11</xdr:col>
      <xdr:colOff>161704</xdr:colOff>
      <xdr:row>7</xdr:row>
      <xdr:rowOff>438080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76850" y="1714500"/>
          <a:ext cx="1771429" cy="561905"/>
        </a:xfrm>
        <a:prstGeom prst="rect">
          <a:avLst/>
        </a:prstGeom>
      </xdr:spPr>
    </xdr:pic>
    <xdr:clientData/>
  </xdr:twoCellAnchor>
  <xdr:twoCellAnchor editAs="oneCell">
    <xdr:from>
      <xdr:col>7</xdr:col>
      <xdr:colOff>603250</xdr:colOff>
      <xdr:row>38</xdr:row>
      <xdr:rowOff>161925</xdr:rowOff>
    </xdr:from>
    <xdr:to>
      <xdr:col>11</xdr:col>
      <xdr:colOff>88621</xdr:colOff>
      <xdr:row>38</xdr:row>
      <xdr:rowOff>647637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3450" y="10620375"/>
          <a:ext cx="2228571" cy="4857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217</xdr:row>
      <xdr:rowOff>215898</xdr:rowOff>
    </xdr:from>
    <xdr:to>
      <xdr:col>9</xdr:col>
      <xdr:colOff>504264</xdr:colOff>
      <xdr:row>220</xdr:row>
      <xdr:rowOff>6721</xdr:rowOff>
    </xdr:to>
    <xdr:pic>
      <xdr:nvPicPr>
        <xdr:cNvPr id="6" name="Graphic 5" descr="Warnin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204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82</xdr:row>
      <xdr:rowOff>29883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9562352" y="11317940"/>
          <a:ext cx="448236" cy="12147178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261471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9562352" y="11317940"/>
          <a:ext cx="448236" cy="12094884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%202023\faaskuri%20budget%202023\faaskuri%20budge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%202023/finance%202023/lafaakuraa%20budget/budget%202024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%202021\ETT7BLSKuUjP1yzYPwaP8lr4j9prmNtcmH1GIW7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%202022\rashu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data"/>
      <sheetName val="BA List"/>
      <sheetName val="Exp Codes"/>
      <sheetName val="Rev Codes"/>
      <sheetName val="NS NSS"/>
      <sheetName val="LS LP - IslandCity"/>
      <sheetName val="LS LP - Atoll"/>
      <sheetName val="Decentralization ACT"/>
      <sheetName val="Expense Sheet"/>
      <sheetName val="Income sheet"/>
      <sheetName val="Checklist"/>
      <sheetName val="Salary"/>
      <sheetName val="Capital"/>
      <sheetName val="Consolidated"/>
      <sheetName val="J-GOM"/>
      <sheetName val="J-LCL"/>
      <sheetName val="L-CWDF"/>
      <sheetName val="L-CTPF"/>
      <sheetName val="T-LCL"/>
      <sheetName val="P-LCL"/>
      <sheetName val="L-CDF"/>
      <sheetName val="L-CRF"/>
      <sheetName val="L-CBF"/>
      <sheetName val="L-C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data"/>
      <sheetName val="BA List"/>
      <sheetName val="Exp Codes"/>
      <sheetName val="Rev Codes"/>
      <sheetName val="NS NSS"/>
      <sheetName val="LS LP - IslandCity"/>
      <sheetName val="LS LP - Atoll"/>
      <sheetName val="Decentralization ACT"/>
      <sheetName val="Budget Statement"/>
      <sheetName val="Expense Sheet"/>
      <sheetName val="Income sheet"/>
      <sheetName val="Checklist"/>
      <sheetName val="Salary"/>
      <sheetName val="Capital"/>
      <sheetName val="Consolidated"/>
      <sheetName val="J-GOM"/>
      <sheetName val="J-LCL"/>
      <sheetName val="L-CWDF"/>
      <sheetName val="L-CTPF"/>
      <sheetName val="T-LCL"/>
      <sheetName val="P-LCL"/>
      <sheetName val="L-CDF"/>
      <sheetName val="L-CRF"/>
      <sheetName val="L-CBF"/>
      <sheetName val="L-CO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AreaCodes"/>
      <sheetName val="RevenueCodes"/>
      <sheetName val="ExpenditureCodes"/>
      <sheetName val="PSIPType"/>
      <sheetName val="RashuBudget"/>
      <sheetName val="Revenue"/>
      <sheetName val="SalarySheet"/>
      <sheetName val="CapitalSheet"/>
      <sheetName val="PSIP"/>
      <sheetName val="Budget(BG)"/>
      <sheetName val="Budget(CG)"/>
      <sheetName val="Budget(TF)"/>
      <sheetName val="Budget(CF)"/>
      <sheetName val="Lists"/>
      <sheetName val="Cei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sinessAreaCodes"/>
      <sheetName val="RevenueCodes"/>
      <sheetName val="ExpenditureCodes"/>
      <sheetName val="PSIPType"/>
      <sheetName val="RashuBudget"/>
      <sheetName val="Revenue"/>
      <sheetName val="SalarySheet"/>
      <sheetName val="CapitalSheet"/>
      <sheetName val="PSIP"/>
      <sheetName val="Budget(BG)"/>
      <sheetName val="Budget(CG)"/>
      <sheetName val="Budget(TF)"/>
      <sheetName val="Budget(CF)"/>
      <sheetName val="Lists"/>
      <sheetName val="Ceiling"/>
    </sheetNames>
    <sheetDataSet>
      <sheetData sheetId="0"/>
      <sheetData sheetId="1"/>
      <sheetData sheetId="2"/>
      <sheetData sheetId="3">
        <row r="1">
          <cell r="A1" t="str">
            <v>ބަޖެޓްގެ ޚަރަދު ކޯޑްތައް</v>
          </cell>
          <cell r="B1">
            <v>0</v>
          </cell>
        </row>
        <row r="2">
          <cell r="A2" t="str">
            <v>ޚަރަދު ކޯޑުގެ ނަން</v>
          </cell>
          <cell r="B2" t="str">
            <v>ޚަރަދު ކޯޑު</v>
          </cell>
        </row>
        <row r="3">
          <cell r="A3" t="str">
            <v>މުވައްޒަފުންގެ މުސާރަ އާއި އުޖޫރަ</v>
          </cell>
          <cell r="B3">
            <v>211001</v>
          </cell>
        </row>
        <row r="4">
          <cell r="A4" t="str">
            <v>އިތުރުގަޑީގެ މަސައްކަތަށްދޭ ފައިސާ</v>
          </cell>
          <cell r="B4">
            <v>211002</v>
          </cell>
        </row>
        <row r="5">
          <cell r="A5" t="str">
            <v>މުވައްޒަފުންނަށް ދޭ ޕޮކެޓްމަނީ</v>
          </cell>
          <cell r="B5">
            <v>212001</v>
          </cell>
        </row>
        <row r="6">
          <cell r="A6" t="str">
            <v>މަތީތަޢުލީމުގެ އެލަވަންސް</v>
          </cell>
          <cell r="B6">
            <v>212002</v>
          </cell>
        </row>
        <row r="7">
          <cell r="A7" t="str">
            <v>ފަންނީ އެލަވަންސް</v>
          </cell>
          <cell r="B7">
            <v>212003</v>
          </cell>
        </row>
        <row r="8">
          <cell r="A8" t="str">
            <v>ދިގުމުއްދަތަށް ޚިދުމަތްކުރުމުގެ އެލަވަންސް</v>
          </cell>
          <cell r="B8">
            <v>212004</v>
          </cell>
        </row>
        <row r="9">
          <cell r="A9" t="str">
            <v>ރަމަޟާންމަހުގެ މުނާސަބަތުގައި ދޭ ޚާއްޞަ ޢިނާތްޔަތް</v>
          </cell>
          <cell r="B9">
            <v>212005</v>
          </cell>
        </row>
        <row r="10">
          <cell r="A10" t="str">
            <v>މެޑިކަލް އެލަވަންސް</v>
          </cell>
          <cell r="B10">
            <v>212006</v>
          </cell>
        </row>
        <row r="11">
          <cell r="A11" t="str">
            <v>ޑޮމެސްޓިކް މާކެޓް އެލަވަންސް</v>
          </cell>
          <cell r="B11">
            <v>212007</v>
          </cell>
        </row>
        <row r="12">
          <cell r="A12" t="str">
            <v>މުސާރައިގެ ކުރިއެރުމުގެ އެލަވަންސް</v>
          </cell>
          <cell r="B12">
            <v>212008</v>
          </cell>
        </row>
        <row r="13">
          <cell r="A13" t="str">
            <v>މުވައްޒަފުންގެ މަޤާމުގެގޮތުން ދޭ ޚާއްޞަ އެލަވަންސް</v>
          </cell>
          <cell r="B13">
            <v>212009</v>
          </cell>
        </row>
        <row r="14">
          <cell r="A14" t="str">
            <v>މުވައްޒަފުންނަށް ފައިސާއިން ދޭ ކޮއްތު އެލަވަންސް</v>
          </cell>
          <cell r="B14">
            <v>212010</v>
          </cell>
        </row>
        <row r="15">
          <cell r="A15" t="str">
            <v>އެކިއެކި ކޮމިޓީތަކުގެ މެންބަރުންނަށްދޭ އެލަވަންސް</v>
          </cell>
          <cell r="B15">
            <v>212011</v>
          </cell>
        </row>
        <row r="16">
          <cell r="A16" t="str">
            <v>އަމިއްލަރަށްނޫން ރަށެއްގައި ވަޒީފާއަދާކުރާތީދޭ އ.</v>
          </cell>
          <cell r="B16">
            <v>212012</v>
          </cell>
        </row>
        <row r="17">
          <cell r="A17" t="str">
            <v>އަމިއްލަރަށްނޫން ރަށެއްގައި ވަޒީފާއަދާކުރާތީދޭ ދ.އ</v>
          </cell>
          <cell r="B17">
            <v>212013</v>
          </cell>
        </row>
        <row r="18">
          <cell r="A18" t="str">
            <v>ލިވިންގ އެލަވަންސްއާއި ފެމިލީ އެލަވަންސް</v>
          </cell>
          <cell r="B18">
            <v>212014</v>
          </cell>
        </row>
        <row r="19">
          <cell r="A19" t="str">
            <v>ބަންދު ދުވަސްތަކުގައި މަސަތްކުރާތީ ދޭ އެލަވަންސް</v>
          </cell>
          <cell r="B19">
            <v>212015</v>
          </cell>
        </row>
        <row r="20">
          <cell r="A20" t="str">
            <v>އަސާސީ ވަޒީފާގެ އިތުރުންކުރާ މަސައްކަތަށްދޭ ފައިސާ</v>
          </cell>
          <cell r="B20">
            <v>212016</v>
          </cell>
        </row>
        <row r="21">
          <cell r="A21" t="str">
            <v>އަހަރީޗުއްޓީން ކެންސަލްވާ ދުވަސްތަކަށް ދޭ ފައިސާ</v>
          </cell>
          <cell r="B21">
            <v>212017</v>
          </cell>
        </row>
        <row r="22">
          <cell r="A22" t="str">
            <v>ޔުނިފޯރމް އެލަވަންސް</v>
          </cell>
          <cell r="B22">
            <v>212018</v>
          </cell>
        </row>
        <row r="23">
          <cell r="A23" t="str">
            <v>ވަގުތީ ހިންގުމުގެ އެލަވަންސް</v>
          </cell>
          <cell r="B23">
            <v>212019</v>
          </cell>
        </row>
        <row r="24">
          <cell r="A24" t="str">
            <v>ދީނީ ޚިދުމަތުގެ އެލަވަންސް</v>
          </cell>
          <cell r="B24">
            <v>212020</v>
          </cell>
        </row>
        <row r="25">
          <cell r="A25" t="str">
            <v>ޝިފްޓް ޑިއުޓީ އެލަވަންސް</v>
          </cell>
          <cell r="B25">
            <v>212021</v>
          </cell>
        </row>
        <row r="26">
          <cell r="A26" t="str">
            <v>ހާރޑްޝިޕް އެލަވަންސް</v>
          </cell>
          <cell r="B26">
            <v>212022</v>
          </cell>
        </row>
        <row r="27">
          <cell r="A27" t="str">
            <v>އެހެން ވަޒީފާއެއް އަދާކުރުން މަނާކުރާ އެލަވަންސް</v>
          </cell>
          <cell r="B27">
            <v>212023</v>
          </cell>
        </row>
        <row r="28">
          <cell r="A28" t="str">
            <v>ފޯން އެލަވަންސް</v>
          </cell>
          <cell r="B28">
            <v>212024</v>
          </cell>
        </row>
        <row r="29">
          <cell r="A29" t="str">
            <v>ރިސްކް އެލަވަންސް</v>
          </cell>
          <cell r="B29">
            <v>212025</v>
          </cell>
        </row>
        <row r="30">
          <cell r="A30" t="str">
            <v>ހެދުން އެލަވަންސް</v>
          </cell>
          <cell r="B30">
            <v>212026</v>
          </cell>
        </row>
        <row r="31">
          <cell r="A31" t="str">
            <v>ސަރވިސް އެލަވަންސް</v>
          </cell>
          <cell r="B31">
            <v>212027</v>
          </cell>
        </row>
        <row r="32">
          <cell r="A32" t="str">
            <v>ޒިންމާދާރު ވެރިންނަށްދޭ އެލަވަންސް</v>
          </cell>
          <cell r="B32">
            <v>212028</v>
          </cell>
        </row>
        <row r="33">
          <cell r="A33" t="str">
            <v>ސްކޮލަރޝިޕް،ފެލޯޝިޕް އެލަވަންސް - ރާއްޖޭން ބޭރު</v>
          </cell>
          <cell r="B33">
            <v>212029</v>
          </cell>
        </row>
        <row r="34">
          <cell r="A34" t="str">
            <v>ސްކޮލަރޝިޕް،ފެލޯޝިޕް އެލަވަންސް - ރާއްޖޭ</v>
          </cell>
          <cell r="B34">
            <v>212030</v>
          </cell>
        </row>
        <row r="35">
          <cell r="A35" t="str">
            <v>ސަޕޯޓިންގ ކޯ އެލަވަންސް</v>
          </cell>
          <cell r="B35">
            <v>212031</v>
          </cell>
        </row>
        <row r="36">
          <cell r="A36" t="str">
            <v>ޓެކްނިކަލް ކޯ އެލަވަންސް</v>
          </cell>
          <cell r="B36">
            <v>212032</v>
          </cell>
        </row>
        <row r="37">
          <cell r="A37" t="str">
            <v>އެހެނިހެން ގޮތްގޮތުން މުވައްޒަފުންނަށް ދޭ ފައިސާ</v>
          </cell>
          <cell r="B37">
            <v>212999</v>
          </cell>
        </row>
        <row r="38">
          <cell r="A38" t="str">
            <v>ރިޓަޔަރމެންޓް ޕެންޝަން ސްކީމަށް ދައްކާ ފައިސާ</v>
          </cell>
          <cell r="B38">
            <v>213006</v>
          </cell>
        </row>
        <row r="39">
          <cell r="A39" t="str">
            <v>ރާއްޖޭގެ އެތެރޭގައި ކަނޑުމަގުން ކުރާ ދަތުރުޚަރަދު</v>
          </cell>
          <cell r="B39">
            <v>221001</v>
          </cell>
        </row>
        <row r="40">
          <cell r="A40" t="str">
            <v>ރާއްޖޭގެއެތެރޭގައި އެއްގަމުމަގުންކުރާ ދަތުރުޚަރަދު</v>
          </cell>
          <cell r="B40">
            <v>221002</v>
          </cell>
        </row>
        <row r="41">
          <cell r="A41" t="str">
            <v>ރާއްޖޭގެ އެތެރޭގައި ވައިގެމަގުންކުރާ ދަތުރު ޚަރަދު</v>
          </cell>
          <cell r="B41">
            <v>221003</v>
          </cell>
        </row>
        <row r="42">
          <cell r="A42" t="str">
            <v>ރާޖޭން ބޭރަށްކުރާ ދަތުރު ޚަރަދު</v>
          </cell>
          <cell r="B42">
            <v>221004</v>
          </cell>
        </row>
        <row r="43">
          <cell r="A43" t="str">
            <v>ބިދޭސީންނަށްދެވޭ ދަތުރު ޚަރަދު</v>
          </cell>
          <cell r="B43">
            <v>221005</v>
          </cell>
        </row>
        <row r="44">
          <cell r="A44" t="str">
            <v>އެހެނިހެން ދަތުރު ޚަރަދު</v>
          </cell>
          <cell r="B44">
            <v>221999</v>
          </cell>
        </row>
        <row r="45">
          <cell r="A45" t="str">
            <v>ލިޔެކިޔުމާއި ބެހޭ ގޮތުން އޮފީހަށް ހޯދާތަކެތި</v>
          </cell>
          <cell r="B45">
            <v>222001</v>
          </cell>
        </row>
        <row r="46">
          <cell r="A46" t="str">
            <v>އިންފޮމޭޝަން ޓެކްނޮލޮޖީއާއިބެހޭ ގޮތުން ހޯދާ ތަކެތި</v>
          </cell>
          <cell r="B46">
            <v>222002</v>
          </cell>
        </row>
        <row r="47">
          <cell r="A47" t="str">
            <v>ފިއުލް އަދި އިންޖީނު ތެޔޮފަދަ ތަކެތި</v>
          </cell>
          <cell r="B47">
            <v>222003</v>
          </cell>
        </row>
        <row r="48">
          <cell r="A48" t="str">
            <v>އޮފީހުގައި އުޅޭވަގުތު ދޭ ކެއުމާއި ސައިފަދަ ތަކެތި</v>
          </cell>
          <cell r="B48">
            <v>222004</v>
          </cell>
        </row>
        <row r="49">
          <cell r="A49" t="str">
            <v>އިލެކްޓްރިކާ ބެހޭގޮތުން ހޯދާތަކެތި</v>
          </cell>
          <cell r="B49">
            <v>222005</v>
          </cell>
        </row>
        <row r="50">
          <cell r="A50" t="str">
            <v>ސްޕެއަރ ޕާރޓް ހޯދުމަށް ކުރާ ޚަރަދު</v>
          </cell>
          <cell r="B50">
            <v>222006</v>
          </cell>
        </row>
        <row r="51">
          <cell r="A51" t="str">
            <v>ޔުނިފޯމް ދިނުމަށްޓަކައި ހޯދާތަކެތި</v>
          </cell>
          <cell r="B51">
            <v>222007</v>
          </cell>
        </row>
        <row r="52">
          <cell r="A52" t="str">
            <v>ކުނިކަހާ ފޮޅާސާފުކުރުމަށް ހޯދާ ތަކެތި</v>
          </cell>
          <cell r="B52">
            <v>222008</v>
          </cell>
        </row>
        <row r="53">
          <cell r="A53" t="str">
            <v>ހިފާގެންގުޅޭތަކެތި ހޯދުމަށް ކުރާ ޚަރަދު</v>
          </cell>
          <cell r="B53">
            <v>222009</v>
          </cell>
        </row>
        <row r="54">
          <cell r="A54" t="str">
            <v>އޮފީސް ޒީނަތްތެރި ކުރުމަށް ހޯދާތަކެތި</v>
          </cell>
          <cell r="B54">
            <v>222010</v>
          </cell>
        </row>
        <row r="55">
          <cell r="A55" t="str">
            <v>ދޮރުފޮތި، މޭޒުފޮތި އަދި ދިދަފަދަ ފޮތީގެ ބާވަތްތައް</v>
          </cell>
          <cell r="B55">
            <v>222011</v>
          </cell>
        </row>
        <row r="56">
          <cell r="A56" t="str">
            <v>ހިންގުމަށް ބޭނުންވާ އެހެނިހެން ތަކެތީގެ އަގު</v>
          </cell>
          <cell r="B56">
            <v>222999</v>
          </cell>
        </row>
        <row r="57">
          <cell r="A57" t="str">
            <v>ޓެލެފޯން، ފެކްސް އަދި ޓެލެކްސް ގެ ޚަރަދު</v>
          </cell>
          <cell r="B57">
            <v>223001</v>
          </cell>
        </row>
        <row r="58">
          <cell r="A58" t="str">
            <v>އިލެކްޓްރިކް ފީގެ ޚަރަދު</v>
          </cell>
          <cell r="B58">
            <v>223002</v>
          </cell>
        </row>
        <row r="59">
          <cell r="A59" t="str">
            <v>ބޯފެނާއި ފާޚާނާގެ ޚިދުމަތުގެ އަގު</v>
          </cell>
          <cell r="B59">
            <v>223003</v>
          </cell>
        </row>
        <row r="60">
          <cell r="A60" t="str">
            <v>ލީޒްލައިނާއި އިންޓަނެޓްގެ ޚަރަދު</v>
          </cell>
          <cell r="B60">
            <v>223004</v>
          </cell>
        </row>
        <row r="61">
          <cell r="A61" t="str">
            <v>ޢިމާރާތުގެ ކުއްޔާއި ބިމުގެ ކުލި</v>
          </cell>
          <cell r="B61">
            <v>223005</v>
          </cell>
        </row>
        <row r="62">
          <cell r="A62" t="str">
            <v>ތަކެތީގެ ކުލި</v>
          </cell>
          <cell r="B62">
            <v>223006</v>
          </cell>
        </row>
        <row r="63">
          <cell r="A63" t="str">
            <v>ތަންތަނުގެ ސެކިއުރިޓީ ބެލެހެއްޓުމުގެ ޚަރަދު</v>
          </cell>
          <cell r="B63">
            <v>223007</v>
          </cell>
        </row>
        <row r="64">
          <cell r="A64" t="str">
            <v>އޮފީސްޢިމާރާތް ފޮޅާސާފުކުރުމުގެ ޚިދުމަތުގެ ޚަރަދު</v>
          </cell>
          <cell r="B64">
            <v>223008</v>
          </cell>
        </row>
        <row r="65">
          <cell r="A65" t="str">
            <v>ޕޯސްޓޭޖާއި މެސެޖް ޚަރަދު</v>
          </cell>
          <cell r="B65">
            <v>223009</v>
          </cell>
        </row>
        <row r="66">
          <cell r="A66" t="str">
            <v>އިޢްލާން،އިޝްތިހާރު،އެންގުން އަދި އިޝްތިރާކް</v>
          </cell>
          <cell r="B66">
            <v>223010</v>
          </cell>
        </row>
        <row r="67">
          <cell r="A67" t="str">
            <v>އުފުލުމުގެ ޚަރަދު</v>
          </cell>
          <cell r="B67">
            <v>223011</v>
          </cell>
        </row>
        <row r="68">
          <cell r="A68" t="str">
            <v>ޖަލްސާ/ސެމިނަރ ފަދަ ކަންތައްތަކަށް ކުރާޚަރަދު</v>
          </cell>
          <cell r="B68">
            <v>223012</v>
          </cell>
        </row>
        <row r="69">
          <cell r="A69" t="str">
            <v>ރަސްމީ މުބާރާތްތަކާއި މުނާސަބަތު ފާހަގަކުރުން</v>
          </cell>
          <cell r="B69">
            <v>223013</v>
          </cell>
        </row>
        <row r="70">
          <cell r="A70" t="str">
            <v>އިޖްތިމާޢީ ތަރައްޤީގެ ޕްރޮގްރާމް ހިންގުމުގެ ޚަރަދު</v>
          </cell>
          <cell r="B70">
            <v>223014</v>
          </cell>
        </row>
        <row r="71">
          <cell r="A71" t="str">
            <v>އެކިއެކި އިމްތިޙާންތަކާ ބެހޭގޮތުން ކުރާޚަރަދު</v>
          </cell>
          <cell r="B71">
            <v>223015</v>
          </cell>
        </row>
        <row r="72">
          <cell r="A72" t="str">
            <v>ކޮންސަލްޓެންސީ/ތަރުޖަމާކުރުންފަދަ ޚިދުމަތުގެ އަގު</v>
          </cell>
          <cell r="B72">
            <v>223016</v>
          </cell>
        </row>
        <row r="73">
          <cell r="A73" t="str">
            <v>މެހުމާނުންނަށް މެހުމާންދާރީއަދާކުރުމަށް ކުރާޚަރަދު</v>
          </cell>
          <cell r="B73">
            <v>223017</v>
          </cell>
        </row>
        <row r="74">
          <cell r="A74" t="str">
            <v>ބިދޭސީ މުވައްޒަފުންގެ ވިސާފީ،ވޯކްޕާމިޓްފީ،އައި.ޑީ.</v>
          </cell>
          <cell r="B74">
            <v>223018</v>
          </cell>
        </row>
        <row r="75">
          <cell r="A75" t="str">
            <v>އެކިކަންކަމަށް ސަރުކާރަށް ދައްކަންޖެހޭ އަހަރީފީ</v>
          </cell>
          <cell r="B75">
            <v>223019</v>
          </cell>
        </row>
        <row r="76">
          <cell r="A76" t="str">
            <v>ޢާންމުފައިދާއަށް ޗާޕުކުރާ ތަކެތީގެ ޚަރަދު</v>
          </cell>
          <cell r="B76">
            <v>223020</v>
          </cell>
        </row>
        <row r="77">
          <cell r="A77" t="str">
            <v>ދޮވެއިސްތިރިކުރުމުގެ ޚަރަދު</v>
          </cell>
          <cell r="B77">
            <v>223021</v>
          </cell>
        </row>
        <row r="78">
          <cell r="A78" t="str">
            <v>ޚިދުމަތުގައި އުޅެނިކޮށް ބަލިވާ މީހުނަށް ބޭސްކުރުން</v>
          </cell>
          <cell r="B78">
            <v>223022</v>
          </cell>
        </row>
        <row r="79">
          <cell r="A79" t="str">
            <v>އެކިއެކި ފެއަރތަކުގައި ބައިވެރިވުމުގެ ޚަރަދު</v>
          </cell>
          <cell r="B79">
            <v>223023</v>
          </cell>
        </row>
        <row r="80">
          <cell r="A80" t="str">
            <v>ބޭންކްޗާޖާއި ކޮމިޝަންގެ ގޮތުގައި ދައްކާ ފައިސާ</v>
          </cell>
          <cell r="B80">
            <v>223024</v>
          </cell>
        </row>
        <row r="81">
          <cell r="A81" t="str">
            <v>އިންޝޫރަންސް ޚިދުމަތުގެ އަގު އަދާކުރުން</v>
          </cell>
          <cell r="B81">
            <v>223025</v>
          </cell>
        </row>
        <row r="82">
          <cell r="A82" t="str">
            <v>އޮފީސް ހިންގުމުގެ އެހެނިހެން ޚިދުމަތުގެ ޚަރަދު</v>
          </cell>
          <cell r="B82">
            <v>223999</v>
          </cell>
        </row>
        <row r="83">
          <cell r="A83" t="str">
            <v>މެޑިކަލް ސަޕްލައިޒް / ކޮންޒިއުމަބަލްސް</v>
          </cell>
          <cell r="B83">
            <v>224001</v>
          </cell>
        </row>
        <row r="84">
          <cell r="A84" t="str">
            <v>އެޑިޔުކޭޝަން ސަޕްލައިޒް / ކޮންޒިއުމަބަލްސް</v>
          </cell>
          <cell r="B84">
            <v>224011</v>
          </cell>
        </row>
        <row r="85">
          <cell r="A85" t="str">
            <v>ބަންދުކުރެވޭ މީހުނަށް ކާންދިނުމަށް ހޯދޭ ތަކެތި</v>
          </cell>
          <cell r="B85">
            <v>224021</v>
          </cell>
        </row>
        <row r="86">
          <cell r="A86" t="str">
            <v>ބަންދުކުރެވޭ މީހުނަށް ހޯދަންޖެހޭ އެހެނިހެން ތަކެތި</v>
          </cell>
          <cell r="B86">
            <v>224022</v>
          </cell>
        </row>
        <row r="87">
          <cell r="A87" t="str">
            <v>އެހެނިހެން އޮޕަރޭޝަނަލް ކޮންޒިއުމަބަލްސް</v>
          </cell>
          <cell r="B87">
            <v>224999</v>
          </cell>
        </row>
        <row r="88">
          <cell r="A88" t="str">
            <v>ސްކޮލަރޝިޕް، ފެލޯޝިޕްގައި ދާމީހުންގެ ފައިސާ</v>
          </cell>
          <cell r="B88">
            <v>225001</v>
          </cell>
        </row>
        <row r="89">
          <cell r="A89" t="str">
            <v>ބޭރުގައި ހިންގާ ކުރު ކޯސްތަކާއި ސްޓަޑީ ޓުއަރ</v>
          </cell>
          <cell r="B89">
            <v>225002</v>
          </cell>
        </row>
        <row r="90">
          <cell r="A90" t="str">
            <v>ވާރކްޝޮޕް ފަދަކަންތައްތަކަށް ކުރާޚަރަދު</v>
          </cell>
          <cell r="B90">
            <v>225003</v>
          </cell>
        </row>
        <row r="91">
          <cell r="A91" t="str">
            <v>ރާއްޖޭގައި ހިންގާ އެކިއެކި ޓްރޭނިންގ ކޯސް</v>
          </cell>
          <cell r="B91">
            <v>225004</v>
          </cell>
        </row>
        <row r="92">
          <cell r="A92" t="str">
            <v>ރާއްޖޭގައި އެކިއެކި ކޯސްތައް ހިންގުމަށް ކުރާޚަރަދު</v>
          </cell>
          <cell r="B92">
            <v>225005</v>
          </cell>
        </row>
        <row r="93">
          <cell r="A93" t="str">
            <v>އޮފީސް މުވައްޒަފުންނަށް ޚާއްޞަ ޓްރެއިނިންގ</v>
          </cell>
          <cell r="B93">
            <v>225006</v>
          </cell>
        </row>
        <row r="94">
          <cell r="A94" t="str">
            <v>މަރާމާތުކުރުން - މީހުން ދިރިއުޅޭ ޢިމާރާތްތައް</v>
          </cell>
          <cell r="B94">
            <v>226001</v>
          </cell>
        </row>
        <row r="95">
          <cell r="A95" t="str">
            <v>މަރާމާތުކުރުން - މީހުން ދިރިނޫޅޭ ޢިމާރާތްތައް</v>
          </cell>
          <cell r="B95">
            <v>226002</v>
          </cell>
        </row>
        <row r="96">
          <cell r="A96" t="str">
            <v>މަރާމާތުކުރުން - މަގާއި ބްރިޖް ފަދަ ތަންތަން</v>
          </cell>
          <cell r="B96">
            <v>226003</v>
          </cell>
        </row>
        <row r="97">
          <cell r="A97" t="str">
            <v>މަރާމާތުކުރުން - ވައިގެ ބަނދަރު</v>
          </cell>
          <cell r="B97">
            <v>226004</v>
          </cell>
        </row>
        <row r="98">
          <cell r="A98" t="str">
            <v>މަރާމާތުކުރުން - މަގަތު ފާލަމާއި ބަނދަރު</v>
          </cell>
          <cell r="B98">
            <v>226005</v>
          </cell>
        </row>
        <row r="99">
          <cell r="A99" t="str">
            <v>މަރާމާތުކުރުން - ފާޚާނާއާއި ފެނާބެހޭ ނިޒާމް</v>
          </cell>
          <cell r="B99">
            <v>226006</v>
          </cell>
        </row>
        <row r="100">
          <cell r="A100" t="str">
            <v>މަރާމާތުކުރުން - ކަރަންޓް ވިއުގަ</v>
          </cell>
          <cell r="B100">
            <v>226007</v>
          </cell>
        </row>
        <row r="101">
          <cell r="A101" t="str">
            <v>މަރާމާތުކުރުން - އެހެނިހެން އިންފްރާ. އެސެޓް</v>
          </cell>
          <cell r="B101">
            <v>226008</v>
          </cell>
        </row>
        <row r="102">
          <cell r="A102" t="str">
            <v>މަރާމާތުކުރުން - ފަރުނީޗަރާއި ފިޓިންގސް</v>
          </cell>
          <cell r="B102">
            <v>226009</v>
          </cell>
        </row>
        <row r="103">
          <cell r="A103" t="str">
            <v>މަރާމާތުކުރުން - މެޝިނަރީ އާއި އިކުއިޕްމަންޓް</v>
          </cell>
          <cell r="B103">
            <v>226010</v>
          </cell>
        </row>
        <row r="104">
          <cell r="A104" t="str">
            <v>މަރާމާތުކުރުން - ވެހިކިއުލަރ އިކްއިޕްމަންޓް</v>
          </cell>
          <cell r="B104">
            <v>226011</v>
          </cell>
        </row>
        <row r="105">
          <cell r="A105" t="str">
            <v>މަރާމާތުކުރުން - ކޮމިއުނިކޭޝަން އިންފްރާ.</v>
          </cell>
          <cell r="B105">
            <v>226012</v>
          </cell>
        </row>
        <row r="106">
          <cell r="A106" t="str">
            <v>މަރާމާތުކުރުން - ކޮމްޕިއުޓަރ ސޮފްޓްވެއަރ</v>
          </cell>
          <cell r="B106">
            <v>226013</v>
          </cell>
        </row>
        <row r="107">
          <cell r="A107" t="str">
            <v>މަރާމާތުކުރުން - އައި.ޓީ.އާއި ގުޅޭ ހާރޑްވެއަރ</v>
          </cell>
          <cell r="B107">
            <v>226014</v>
          </cell>
        </row>
        <row r="108">
          <cell r="A108" t="str">
            <v>މަރާމާތުކުރުން - އެހެނިހެން އިކްއިޕްމަންޓް</v>
          </cell>
          <cell r="B108">
            <v>226015</v>
          </cell>
        </row>
        <row r="109">
          <cell r="A109" t="str">
            <v>މަރާމާތުކުރުން - އެއްގަމުގައި ދުއްވާ ތަކެތި</v>
          </cell>
          <cell r="B109">
            <v>226016</v>
          </cell>
        </row>
        <row r="110">
          <cell r="A110" t="str">
            <v>މަރާމާތުކުރުން - ކަނޑުގައި ދުއްވާ އުޅަނދުފަހަރު</v>
          </cell>
          <cell r="B110">
            <v>226017</v>
          </cell>
        </row>
        <row r="111">
          <cell r="A111" t="str">
            <v>މަރާމާތުކުރުން - ވައިގެ އުޅަނދުފަހަރު</v>
          </cell>
          <cell r="B111">
            <v>226018</v>
          </cell>
        </row>
        <row r="112">
          <cell r="A112" t="str">
            <v>ޚިދުމަތުގެ ޚަރަދު-ސަރުކާރުގެ އިދާރާތަކަށް</v>
          </cell>
          <cell r="B112">
            <v>227001</v>
          </cell>
        </row>
        <row r="113">
          <cell r="A113" t="str">
            <v>ޚިދުމަތުގެ ޚަރަދު-ރާއްޖޭގެ އަމިއްލަ ފަރާތްތަކަށް</v>
          </cell>
          <cell r="B113">
            <v>227002</v>
          </cell>
        </row>
        <row r="114">
          <cell r="A114" t="str">
            <v>ޚިދުމަތުގެ ޚަރަދު-ރާއްޖޭން ބޭރުގެ ފަރާތްތަކަށް</v>
          </cell>
          <cell r="B114">
            <v>227003</v>
          </cell>
        </row>
        <row r="115">
          <cell r="A115" t="str">
            <v>ސަރުކާރުން ދޫކުރާ ޓީ-ބިލް ތަކުގެ ޑިސްކައުންޓް</v>
          </cell>
          <cell r="B115">
            <v>227011</v>
          </cell>
        </row>
        <row r="116">
          <cell r="A116" t="str">
            <v>ނިކަމެތިންގެ ޢާންމުޙާލަތު ރަނގަޅުކުރުމަށްދޭ ފައިސާ</v>
          </cell>
          <cell r="B116">
            <v>228002</v>
          </cell>
        </row>
        <row r="117">
          <cell r="A117" t="str">
            <v>އަމިއްލަފަރާތްތަކަށްދޭ އެހީގެ ފައިސާ</v>
          </cell>
          <cell r="B117">
            <v>228003</v>
          </cell>
        </row>
        <row r="118">
          <cell r="A118" t="str">
            <v>ސަރުކާރުން އެކިފަރާތްތަކަށް ދޭ އިނާމު</v>
          </cell>
          <cell r="B118">
            <v>228004</v>
          </cell>
        </row>
        <row r="119">
          <cell r="A119" t="str">
            <v>ގުދުރަތީގޮތުން ލިބޭ ގެއްލުމަށް ފައިސާއިން ދޭ އެހީ</v>
          </cell>
          <cell r="B119">
            <v>228005</v>
          </cell>
        </row>
        <row r="120">
          <cell r="A120" t="str">
            <v>ރާއްޖޭގެ ޖަމާޢަތްތަކާއި ތަންތާނގެ މެމްބަރޝިޕް ފީ</v>
          </cell>
          <cell r="B120">
            <v>228006</v>
          </cell>
        </row>
        <row r="121">
          <cell r="A121" t="str">
            <v>ބޭރުގެ ޖަމާޢަތްތަކާއި ތަންތާނގެ މެމްބަރޝިޕް ފީ</v>
          </cell>
          <cell r="B121">
            <v>228007</v>
          </cell>
        </row>
        <row r="122">
          <cell r="A122" t="str">
            <v>ބޭރުގެ ފަރާތްތަކަށް އެހީގެ ގޮތުގައި ދޭފައިސާ</v>
          </cell>
          <cell r="B122">
            <v>228008</v>
          </cell>
        </row>
        <row r="123">
          <cell r="A123" t="str">
            <v>އެސޯސިއޭޝަންތަކާއި އިޖްތިމާއި ކޮމިޓީތަކަށްދޭ އެހީ</v>
          </cell>
          <cell r="B123">
            <v>228009</v>
          </cell>
        </row>
        <row r="124">
          <cell r="A124" t="str">
            <v>ޖަމާޢަތުގެ ފައިދާއަށް ކުރާމަސައްކަތްތަކަށް ދޭ އެހީ</v>
          </cell>
          <cell r="B124">
            <v>228010</v>
          </cell>
        </row>
        <row r="125">
          <cell r="A125" t="str">
            <v>އެކަނިވެރި މައިން ނުވަތަ ބަފައިންނަށް ދެވޭ އެހީ</v>
          </cell>
          <cell r="B125">
            <v>228014</v>
          </cell>
        </row>
        <row r="126">
          <cell r="A126" t="str">
            <v>ރާއްޖެއިން ބޭރުން ކުރާ ބޭސް ފަރުވާއަށް ދެވޭ އެހީ</v>
          </cell>
          <cell r="B126">
            <v>228015</v>
          </cell>
        </row>
        <row r="127">
          <cell r="A127" t="str">
            <v>ރާއްޖެއިން ކުރާ ބޭސް ފަރުވާއަށް ދެވޭ އެހީ</v>
          </cell>
          <cell r="B127">
            <v>228016</v>
          </cell>
        </row>
        <row r="128">
          <cell r="A128" t="str">
            <v>ބެލެނިވެރިކަން ހަވާލުކުރެވިފައިވާ ކުދިންގެ އެހީ</v>
          </cell>
          <cell r="B128">
            <v>228017</v>
          </cell>
        </row>
        <row r="129">
          <cell r="A129" t="str">
            <v>ނުކުޅެދޭ ފަރާތްތަކަށް ދޭ އެހީގެ ފައިސާ</v>
          </cell>
          <cell r="B129">
            <v>228019</v>
          </cell>
        </row>
        <row r="130">
          <cell r="A130" t="str">
            <v>ޕްރީ ސްކޫލް ހިންގުމަށް ދެވޭ އެހީ</v>
          </cell>
          <cell r="B130">
            <v>228022</v>
          </cell>
        </row>
        <row r="131">
          <cell r="A131" t="str">
            <v>ތެރަޕިއުޓިކް ފަރުވާގެ ޚިދުމަތް</v>
          </cell>
          <cell r="B131">
            <v>228024</v>
          </cell>
        </row>
        <row r="132">
          <cell r="A132" t="str">
            <v>ވަޒީފާ ހޯދާތީ ނުވަތަ ހާލަތުބަދަލުވެފައިވާތީ ދޭއެހީ</v>
          </cell>
          <cell r="B132">
            <v>228027</v>
          </cell>
        </row>
        <row r="133">
          <cell r="A133" t="str">
            <v>އެހެނިހެންގޮތްގޮތުން ދޭ ފައިސާގެ އެހީ</v>
          </cell>
          <cell r="B133">
            <v>228999</v>
          </cell>
        </row>
        <row r="134">
          <cell r="A134" t="str">
            <v>ސަރުކާރަށްވީ/ލިބިދާނެ ގެއްލުމެއް ހަމަޖެއްސުން</v>
          </cell>
          <cell r="B134">
            <v>281001</v>
          </cell>
        </row>
        <row r="135">
          <cell r="A135" t="str">
            <v>އަމިއްލަ ފަރާތްތަކަށް ލިބޭ ގެއްލުން ހަމަޖެއްސުން</v>
          </cell>
          <cell r="B135">
            <v>281002</v>
          </cell>
        </row>
        <row r="136">
          <cell r="A136" t="str">
            <v>އެކްސްޗޭންޖް ރޭޓް ބަދަލުވުމުން ލިބޭ ގެއްލުން</v>
          </cell>
          <cell r="B136">
            <v>281003</v>
          </cell>
        </row>
        <row r="137">
          <cell r="A137" t="str">
            <v>އެހެނިހެން ގެއްލުން</v>
          </cell>
          <cell r="B137">
            <v>281999</v>
          </cell>
        </row>
        <row r="138">
          <cell r="A138" t="str">
            <v>ބިން ހިއްކުމާއި ބިން ގަތުން</v>
          </cell>
          <cell r="B138">
            <v>421001</v>
          </cell>
        </row>
        <row r="139">
          <cell r="A139" t="str">
            <v>މީހުން ދިރިއުޅޭ ޢިމާރާތް</v>
          </cell>
          <cell r="B139">
            <v>421002</v>
          </cell>
        </row>
        <row r="140">
          <cell r="A140" t="str">
            <v>މީހުން ދިރިނޫޅޭ ޢިމާރާތް</v>
          </cell>
          <cell r="B140">
            <v>421003</v>
          </cell>
        </row>
        <row r="141">
          <cell r="A141" t="str">
            <v>މަގާއި ބްރިޖް ފަދަ ތަންތަން</v>
          </cell>
          <cell r="B141">
            <v>422001</v>
          </cell>
        </row>
        <row r="142">
          <cell r="A142" t="str">
            <v>ވައިގެ ބަނދަރު</v>
          </cell>
          <cell r="B142">
            <v>422002</v>
          </cell>
        </row>
        <row r="143">
          <cell r="A143" t="str">
            <v>މަގަތު ފާލަމާއި ބަނދަރު</v>
          </cell>
          <cell r="B143">
            <v>422003</v>
          </cell>
        </row>
        <row r="144">
          <cell r="A144" t="str">
            <v>ފާޚާނާއާއި ފެނާބެހޭ ނިޒާމް</v>
          </cell>
          <cell r="B144">
            <v>422004</v>
          </cell>
        </row>
        <row r="145">
          <cell r="A145" t="str">
            <v>ކަރަންޓް ވިއުގަ</v>
          </cell>
          <cell r="B145">
            <v>422005</v>
          </cell>
        </row>
        <row r="146">
          <cell r="A146" t="str">
            <v>އެހެނިހެން އިންފްރާސްޓްރަކްޗަރ އެސެޓް</v>
          </cell>
          <cell r="B146">
            <v>422999</v>
          </cell>
        </row>
        <row r="147">
          <cell r="A147" t="str">
            <v>ފަރުނީޗަރާއި ފިޓިންގސް</v>
          </cell>
          <cell r="B147">
            <v>423001</v>
          </cell>
        </row>
        <row r="148">
          <cell r="A148" t="str">
            <v>މެޝިނަރީ އާއި އިކުއިޕްމަންޓް</v>
          </cell>
          <cell r="B148">
            <v>423002</v>
          </cell>
        </row>
        <row r="149">
          <cell r="A149" t="str">
            <v>ވެހިކިއުލަރ އިކްއިޕްމަންޓް</v>
          </cell>
          <cell r="B149">
            <v>423003</v>
          </cell>
        </row>
        <row r="150">
          <cell r="A150" t="str">
            <v>އެކިއެކިމަސައްކަތަށްބޭނުންކުރާ ސާމާނު - ޓޫލްސް</v>
          </cell>
          <cell r="B150">
            <v>423004</v>
          </cell>
        </row>
        <row r="151">
          <cell r="A151" t="str">
            <v>ރެފަރެންސް ފޮތް</v>
          </cell>
          <cell r="B151">
            <v>423005</v>
          </cell>
        </row>
        <row r="152">
          <cell r="A152" t="str">
            <v>މުވާޞަލާތުގެ ތަކެތި</v>
          </cell>
          <cell r="B152">
            <v>423006</v>
          </cell>
        </row>
        <row r="153">
          <cell r="A153" t="str">
            <v>ކޮމްޕިއުޓަރ ސޮފްޓްވެއަރ</v>
          </cell>
          <cell r="B153">
            <v>423007</v>
          </cell>
        </row>
        <row r="154">
          <cell r="A154" t="str">
            <v>އައި.ޓީ.އާއި ގުޅޭގޮތުން ހޯދާ ހާރޑްވެއަރ</v>
          </cell>
          <cell r="B154">
            <v>423008</v>
          </cell>
        </row>
        <row r="155">
          <cell r="A155" t="str">
            <v>އެހެނިހެން އިކްއިޕްމަންޓް</v>
          </cell>
          <cell r="B155">
            <v>423999</v>
          </cell>
        </row>
        <row r="156">
          <cell r="A156" t="str">
            <v>އެއްގަމުގައި ދުއްވާ ތަކެތި</v>
          </cell>
          <cell r="B156">
            <v>424001</v>
          </cell>
        </row>
        <row r="157">
          <cell r="A157" t="str">
            <v>ކަނޑުގައި ދުއްވާ އުޅަނދުފަހަރު</v>
          </cell>
          <cell r="B157">
            <v>424002</v>
          </cell>
        </row>
        <row r="158">
          <cell r="A158" t="str">
            <v>ވައިގެ އުޅަނދުފަހަރު</v>
          </cell>
          <cell r="B158">
            <v>424003</v>
          </cell>
        </row>
        <row r="159">
          <cell r="A159" t="str">
            <v>ސަރުކާރުން ހިންގާ އަދި ބައިވެރިވާތަންތަނުގެ ޙިއްޞާ</v>
          </cell>
          <cell r="B159">
            <v>441001</v>
          </cell>
        </row>
        <row r="160">
          <cell r="A160" t="str">
            <v>ޙިއްޞާގައި ކުރެވޭ އިންވެސްޓްމަންޓް</v>
          </cell>
          <cell r="B160">
            <v>441003</v>
          </cell>
        </row>
        <row r="161">
          <cell r="A161" t="str">
            <v>ބޭރުގެ މުއައްސަސާތަކުގައި ބެހެއްޓޭ ކެޕިޓަލް</v>
          </cell>
          <cell r="B161">
            <v>442001</v>
          </cell>
        </row>
        <row r="162">
          <cell r="A162" t="str">
            <v>ދިގުމުއްދަތުގެ އިންވެސްޓްމަންޓްސް</v>
          </cell>
          <cell r="B162">
            <v>442002</v>
          </cell>
        </row>
        <row r="163">
          <cell r="A163" t="str">
            <v>ގެނެވޭ ބަދަލު-މީހުން ދިރިއުޅޭ ޢިމާރާތް</v>
          </cell>
          <cell r="B163">
            <v>451011</v>
          </cell>
        </row>
        <row r="164">
          <cell r="A164" t="str">
            <v>ގެނެވޭ ބަދަލު-މީހުން ދިރިނޫޅޭ ޢިމާރާތް</v>
          </cell>
          <cell r="B164">
            <v>451012</v>
          </cell>
        </row>
        <row r="165">
          <cell r="A165" t="str">
            <v>ކމ.ލޯން އަނބުރާ ދެއްކުން-ސަރުކާރު ކުންފުނިތައް</v>
          </cell>
          <cell r="B165">
            <v>721001</v>
          </cell>
        </row>
        <row r="166">
          <cell r="A166" t="str">
            <v>ކމ.ލޯން އަނބުރާ ދެއްކުން-ސަރުކާރުގެ މާލީ އިދާރާ</v>
          </cell>
          <cell r="B166">
            <v>721002</v>
          </cell>
        </row>
        <row r="167">
          <cell r="A167" t="str">
            <v>ކމ.ލޯން އަނބުރާ ދެއްކުން-ރޖ.އަމިއްލަ ފަރާތްތައް</v>
          </cell>
          <cell r="B167">
            <v>721003</v>
          </cell>
        </row>
        <row r="168">
          <cell r="A168" t="str">
            <v>ކމ.ލޯން އަނބުރާ ދެއްކުން-ރޖ.ޖަމްޢިއްޔާތައް</v>
          </cell>
          <cell r="B168">
            <v>721004</v>
          </cell>
        </row>
        <row r="169">
          <cell r="A169" t="str">
            <v>ކމ.ލޯން އަނބުރާދެއްކުން-ޓްރެޜަރީ ބިލްސް</v>
          </cell>
          <cell r="B169">
            <v>721005</v>
          </cell>
        </row>
        <row r="170">
          <cell r="A170" t="str">
            <v>ކމ.ލޯން އަނބުރާ ދެއްކުން-ރޖ.އެހެނިހެން ފަރާތްތައް</v>
          </cell>
          <cell r="B170">
            <v>721999</v>
          </cell>
        </row>
        <row r="171">
          <cell r="A171" t="str">
            <v>ކމ.ލޯން އަނބުރާ ދެއްކުން-ބައިނަލްއަޤްވާމީ އިދާރާ</v>
          </cell>
          <cell r="B171">
            <v>722001</v>
          </cell>
        </row>
        <row r="172">
          <cell r="A172" t="str">
            <v>ކމ.ލޯން އަނބުރާ ދެއްކުން-ބޭރުގެ ސަރުކާރުތައް</v>
          </cell>
          <cell r="B172">
            <v>722002</v>
          </cell>
        </row>
        <row r="173">
          <cell r="A173" t="str">
            <v>ކމ.ލޯން އަނބުރާ ދެއްކުން-ބޭރުގެ މާލީ އިދާރާތައް</v>
          </cell>
          <cell r="B173">
            <v>722003</v>
          </cell>
        </row>
        <row r="174">
          <cell r="A174" t="str">
            <v>ކމ.ލޯން އަނބުރާ ދެއްކުން-ބރ.އަމިއްލަ ފަރާތްތައް</v>
          </cell>
          <cell r="B174">
            <v>722004</v>
          </cell>
        </row>
        <row r="175">
          <cell r="A175" t="str">
            <v>ކމ.ލޯން އަނބުރާ ދެއްކުން-ބރ.އެހެނިހެން ފަރާތްތައ</v>
          </cell>
          <cell r="B175">
            <v>722999</v>
          </cell>
        </row>
        <row r="176">
          <cell r="A176" t="str">
            <v>ދމ.ލޯން އަނބުރާދެއްކުން-ސަރުކާރު ކުންފުނިތައް</v>
          </cell>
          <cell r="B176">
            <v>723001</v>
          </cell>
        </row>
        <row r="177">
          <cell r="A177" t="str">
            <v>ދމ.ލޯން އަނބުރާދެއްކުން-ސަރުކާރުގެ މާލީ އިދާރާތައް</v>
          </cell>
          <cell r="B177">
            <v>723002</v>
          </cell>
        </row>
        <row r="178">
          <cell r="A178" t="str">
            <v>ދމ.ލޯން އަނބުރާދެއްކުން-ރޖ.އަމިއްލަ ފަރާތްތައް</v>
          </cell>
          <cell r="B178">
            <v>723003</v>
          </cell>
        </row>
        <row r="179">
          <cell r="A179" t="str">
            <v>ދމ.ލޯން އަނބުރާދެއްކުން-ރޖ.ޖަމްޢިއްޔާތައް</v>
          </cell>
          <cell r="B179">
            <v>723004</v>
          </cell>
        </row>
        <row r="180">
          <cell r="A180" t="str">
            <v>ދމ.ލޯން އަނބުރާދެއްކުން-އިންސްކްރައިބްޑް ސްޓޮކް</v>
          </cell>
          <cell r="B180">
            <v>724001</v>
          </cell>
        </row>
        <row r="181">
          <cell r="A181" t="str">
            <v>ދމ.ލޯން އަނބުރާދެއްކުން-ޓްރެޜަރީ ބިލްސް</v>
          </cell>
          <cell r="B181">
            <v>724002</v>
          </cell>
        </row>
        <row r="182">
          <cell r="A182" t="str">
            <v>ދމ.ލޯން އަނބުރާދެއްކުން-ރާއްޖޭގެ ބޭންކްތައް</v>
          </cell>
          <cell r="B182">
            <v>724003</v>
          </cell>
        </row>
        <row r="183">
          <cell r="A183" t="str">
            <v>ދމލ. އަނބުރާދެއްކުން-ސަރުކާރު ބޮންޑު (ޑޮމެސްޓިކް)</v>
          </cell>
          <cell r="B183">
            <v>724004</v>
          </cell>
        </row>
        <row r="184">
          <cell r="A184" t="str">
            <v>ދމ.ލޯން އަނބުރާދެއްކުން-ރާއްޖޭގެ އެހެނިހެން</v>
          </cell>
          <cell r="B184">
            <v>724999</v>
          </cell>
        </row>
        <row r="185">
          <cell r="A185" t="str">
            <v>ދމ.ލޯން އަނބުރާދެއްކުން-ބައިނަލްއަޤްވާމީ އިދާރާ</v>
          </cell>
          <cell r="B185">
            <v>725001</v>
          </cell>
        </row>
        <row r="186">
          <cell r="A186" t="str">
            <v>ދމ.ލޯން އަނބުރާދެއްކުން-ބޭރުގެ ސަރުކާރުތައް</v>
          </cell>
          <cell r="B186">
            <v>725002</v>
          </cell>
        </row>
        <row r="187">
          <cell r="A187" t="str">
            <v>ދމ.ލޯން އަނބުރާދެއްކުން-ބޭރުގެ މާލީ އިދާރާތައް</v>
          </cell>
          <cell r="B187">
            <v>725003</v>
          </cell>
        </row>
        <row r="188">
          <cell r="A188" t="str">
            <v>ދމ.ލޯން އަނބުރާދެއްކުން-ބޭރުގެ އަމިއްލަ ފަރާތްތައް</v>
          </cell>
          <cell r="B188">
            <v>725004</v>
          </cell>
        </row>
        <row r="189">
          <cell r="A189" t="str">
            <v>ދމލ. އަނބުރާދެއްކުން-ސަރުކާރު ބޮންޑު (ފޮރިން)</v>
          </cell>
          <cell r="B189">
            <v>725005</v>
          </cell>
        </row>
        <row r="190">
          <cell r="A190" t="str">
            <v>ދމ.ލޯން އަނބުރާދެއްކުން-ބރ.އެހެނިހެން ފަރާތްތައް</v>
          </cell>
          <cell r="B190">
            <v>725999</v>
          </cell>
        </row>
        <row r="191">
          <cell r="A191" t="str">
            <v>ލޯން ދޫކުރުން - ސަރުކާރު ކުންފުނިތައް</v>
          </cell>
          <cell r="B191">
            <v>731001</v>
          </cell>
        </row>
        <row r="192">
          <cell r="A192" t="str">
            <v>ލޯން ދޫކުރުން - ސަރުކާރުގެ މާލީ އިދާރާތައް</v>
          </cell>
          <cell r="B192">
            <v>731002</v>
          </cell>
        </row>
        <row r="193">
          <cell r="A193" t="str">
            <v>ލޯން ދޫކުރުން - ރާއްޖޭގެ އަމިއްލަ ފަރާތްތައް</v>
          </cell>
          <cell r="B193">
            <v>731003</v>
          </cell>
        </row>
        <row r="194">
          <cell r="A194" t="str">
            <v>ލޯން ދޫކުރުން - ރާއްޖޭގެ ޖަމްޢިއްޔާތައް</v>
          </cell>
          <cell r="B194">
            <v>731004</v>
          </cell>
        </row>
        <row r="195">
          <cell r="A195" t="str">
            <v>ލޯން ދޫކުރުން - ކޮމާޝަލް އިންސްޓިޓިއުޝަން</v>
          </cell>
          <cell r="B195">
            <v>731005</v>
          </cell>
        </row>
        <row r="196">
          <cell r="A196" t="str">
            <v>ލޯން ދޫކުރުން - ރާއްޖޭގެ އެހެނިހެން ފަރާތްތައް</v>
          </cell>
          <cell r="B196">
            <v>731999</v>
          </cell>
        </row>
        <row r="197">
          <cell r="A197" t="str">
            <v>ލޯން ދޫކުރުން - ބޭރުގެ ސަރުކާރުތަކަށް</v>
          </cell>
          <cell r="B197">
            <v>732002</v>
          </cell>
        </row>
        <row r="198">
          <cell r="A198" t="str">
            <v>ލޯން ދޫކުރުން - ބޭރުގެ މާލީ އިދާރާތަކަށް</v>
          </cell>
          <cell r="B198">
            <v>732003</v>
          </cell>
        </row>
        <row r="199">
          <cell r="A199" t="str">
            <v>ލޯން ދޫކުރުން - ބޭރުގެ އަމިއްލަ ފަރާތްތަކަށް</v>
          </cell>
          <cell r="B199">
            <v>732004</v>
          </cell>
        </row>
        <row r="200">
          <cell r="A200" t="str">
            <v>ލޯން ދޫކުރުން - ބޭރުގެ އެހެނިހެން ފަރާތްތަކަށް</v>
          </cell>
          <cell r="B200">
            <v>732999</v>
          </cell>
        </row>
      </sheetData>
      <sheetData sheetId="4"/>
      <sheetData sheetId="5"/>
      <sheetData sheetId="6"/>
      <sheetData sheetId="7"/>
      <sheetData sheetId="8">
        <row r="9">
          <cell r="L9">
            <v>423001</v>
          </cell>
        </row>
        <row r="10">
          <cell r="L10">
            <v>423001</v>
          </cell>
        </row>
        <row r="11">
          <cell r="L11">
            <v>423001</v>
          </cell>
        </row>
        <row r="12">
          <cell r="L12">
            <v>423002</v>
          </cell>
        </row>
        <row r="13">
          <cell r="L13">
            <v>423002</v>
          </cell>
        </row>
        <row r="14">
          <cell r="L14">
            <v>423004</v>
          </cell>
        </row>
        <row r="15">
          <cell r="L15">
            <v>423006</v>
          </cell>
        </row>
        <row r="16">
          <cell r="L16">
            <v>423007</v>
          </cell>
        </row>
        <row r="17">
          <cell r="L17">
            <v>423008</v>
          </cell>
        </row>
        <row r="18">
          <cell r="L18">
            <v>423008</v>
          </cell>
        </row>
      </sheetData>
      <sheetData sheetId="9">
        <row r="7">
          <cell r="J7">
            <v>421003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79998168889431442"/>
    <pageSetUpPr fitToPage="1"/>
  </sheetPr>
  <dimension ref="B1:E37"/>
  <sheetViews>
    <sheetView showGridLines="0" topLeftCell="A22" workbookViewId="0">
      <selection activeCell="C34" sqref="C34"/>
    </sheetView>
  </sheetViews>
  <sheetFormatPr defaultColWidth="9" defaultRowHeight="22.5" customHeight="1"/>
  <cols>
    <col min="1" max="2" width="1.88671875" style="2" customWidth="1"/>
    <col min="3" max="3" width="84" style="2" customWidth="1"/>
    <col min="4" max="4" width="3.109375" style="2" customWidth="1"/>
    <col min="5" max="6" width="1.88671875" style="2" customWidth="1"/>
    <col min="7" max="16384" width="9" style="2"/>
  </cols>
  <sheetData>
    <row r="1" spans="2:5" ht="11.25" customHeight="1" thickBot="1"/>
    <row r="2" spans="2:5" ht="11.25" customHeight="1">
      <c r="B2" s="187"/>
      <c r="C2" s="188"/>
      <c r="D2" s="188"/>
      <c r="E2" s="189"/>
    </row>
    <row r="3" spans="2:5" ht="22.5" customHeight="1">
      <c r="B3" s="190"/>
      <c r="C3" s="191"/>
      <c r="D3" s="191"/>
      <c r="E3" s="192"/>
    </row>
    <row r="4" spans="2:5" ht="22.5" customHeight="1">
      <c r="B4" s="190"/>
      <c r="C4" s="191"/>
      <c r="D4" s="191"/>
      <c r="E4" s="192"/>
    </row>
    <row r="5" spans="2:5" ht="22.5" customHeight="1">
      <c r="B5" s="190"/>
      <c r="C5" s="191"/>
      <c r="D5" s="191"/>
      <c r="E5" s="192"/>
    </row>
    <row r="6" spans="2:5" ht="22.5" customHeight="1">
      <c r="B6" s="190"/>
      <c r="C6" s="200"/>
      <c r="D6" s="200"/>
      <c r="E6" s="192"/>
    </row>
    <row r="7" spans="2:5" ht="65.25" customHeight="1">
      <c r="B7" s="190"/>
      <c r="C7" s="242" t="s">
        <v>1204</v>
      </c>
      <c r="D7" s="242"/>
      <c r="E7" s="192"/>
    </row>
    <row r="8" spans="2:5" ht="79.5" customHeight="1">
      <c r="B8" s="190"/>
      <c r="C8" s="243" t="s">
        <v>1088</v>
      </c>
      <c r="D8" s="243"/>
      <c r="E8" s="192"/>
    </row>
    <row r="9" spans="2:5" ht="22.5" customHeight="1">
      <c r="B9" s="190"/>
      <c r="C9" s="191"/>
      <c r="D9" s="191"/>
      <c r="E9" s="192"/>
    </row>
    <row r="10" spans="2:5" ht="22.5" customHeight="1">
      <c r="B10" s="190"/>
      <c r="C10" s="191"/>
      <c r="D10" s="193" t="s">
        <v>1089</v>
      </c>
      <c r="E10" s="192"/>
    </row>
    <row r="11" spans="2:5" ht="43.5">
      <c r="B11" s="190"/>
      <c r="C11" s="194" t="s">
        <v>1090</v>
      </c>
      <c r="D11" s="195">
        <v>1</v>
      </c>
      <c r="E11" s="192"/>
    </row>
    <row r="12" spans="2:5" ht="22.5" customHeight="1">
      <c r="B12" s="190"/>
      <c r="C12" s="191" t="s">
        <v>1091</v>
      </c>
      <c r="D12" s="195">
        <v>2</v>
      </c>
      <c r="E12" s="192"/>
    </row>
    <row r="13" spans="2:5" ht="22.5" customHeight="1">
      <c r="B13" s="190"/>
      <c r="C13" s="191" t="s">
        <v>1092</v>
      </c>
      <c r="D13" s="195">
        <v>3</v>
      </c>
      <c r="E13" s="192"/>
    </row>
    <row r="14" spans="2:5" ht="22.5" customHeight="1">
      <c r="B14" s="190"/>
      <c r="C14" s="191"/>
      <c r="D14" s="195"/>
      <c r="E14" s="192"/>
    </row>
    <row r="15" spans="2:5" ht="22.5" customHeight="1">
      <c r="B15" s="190"/>
      <c r="C15" s="191"/>
      <c r="D15" s="193" t="s">
        <v>1093</v>
      </c>
      <c r="E15" s="192"/>
    </row>
    <row r="16" spans="2:5" ht="22.5" customHeight="1">
      <c r="B16" s="190"/>
      <c r="C16" s="191" t="s">
        <v>1094</v>
      </c>
      <c r="D16" s="195">
        <v>1</v>
      </c>
      <c r="E16" s="192"/>
    </row>
    <row r="17" spans="2:5" ht="22.5" customHeight="1">
      <c r="B17" s="190"/>
      <c r="C17" s="191" t="s">
        <v>1095</v>
      </c>
      <c r="D17" s="195">
        <v>2</v>
      </c>
      <c r="E17" s="192"/>
    </row>
    <row r="18" spans="2:5" ht="22.5" customHeight="1">
      <c r="B18" s="190"/>
      <c r="C18" s="191"/>
      <c r="D18" s="195"/>
      <c r="E18" s="192"/>
    </row>
    <row r="19" spans="2:5" ht="22.5" customHeight="1">
      <c r="B19" s="190"/>
      <c r="C19" s="191"/>
      <c r="D19" s="193" t="s">
        <v>1093</v>
      </c>
      <c r="E19" s="192"/>
    </row>
    <row r="20" spans="2:5" ht="22.5" customHeight="1">
      <c r="B20" s="190"/>
      <c r="C20" s="191" t="s">
        <v>1096</v>
      </c>
      <c r="D20" s="195">
        <v>1</v>
      </c>
      <c r="E20" s="192"/>
    </row>
    <row r="21" spans="2:5" ht="22.5" customHeight="1">
      <c r="B21" s="190"/>
      <c r="C21" s="191" t="s">
        <v>1097</v>
      </c>
      <c r="D21" s="195">
        <v>2</v>
      </c>
      <c r="E21" s="192"/>
    </row>
    <row r="22" spans="2:5" ht="22.5" customHeight="1">
      <c r="B22" s="190"/>
      <c r="C22" s="191" t="s">
        <v>1098</v>
      </c>
      <c r="D22" s="195">
        <v>3</v>
      </c>
      <c r="E22" s="192"/>
    </row>
    <row r="23" spans="2:5" ht="22.5" customHeight="1">
      <c r="B23" s="190"/>
      <c r="C23" s="191"/>
      <c r="D23" s="195"/>
      <c r="E23" s="192"/>
    </row>
    <row r="24" spans="2:5" ht="22.5" customHeight="1">
      <c r="B24" s="190"/>
      <c r="C24" s="191"/>
      <c r="D24" s="193" t="s">
        <v>1129</v>
      </c>
      <c r="E24" s="192"/>
    </row>
    <row r="25" spans="2:5" ht="22.5" customHeight="1">
      <c r="B25" s="190"/>
      <c r="C25" s="191" t="s">
        <v>1130</v>
      </c>
      <c r="D25" s="195">
        <v>1</v>
      </c>
      <c r="E25" s="192"/>
    </row>
    <row r="26" spans="2:5" ht="22.5" customHeight="1">
      <c r="B26" s="190"/>
      <c r="C26" s="191" t="s">
        <v>1131</v>
      </c>
      <c r="D26" s="195">
        <v>2</v>
      </c>
      <c r="E26" s="192"/>
    </row>
    <row r="27" spans="2:5" ht="22.5" customHeight="1">
      <c r="B27" s="190"/>
      <c r="C27" s="191"/>
      <c r="D27" s="195"/>
      <c r="E27" s="192"/>
    </row>
    <row r="28" spans="2:5" ht="22.5" customHeight="1">
      <c r="B28" s="190"/>
      <c r="C28" s="191"/>
      <c r="D28" s="193" t="s">
        <v>1102</v>
      </c>
      <c r="E28" s="192"/>
    </row>
    <row r="29" spans="2:5" ht="22.5" customHeight="1">
      <c r="B29" s="190"/>
      <c r="C29" s="191" t="s">
        <v>1099</v>
      </c>
      <c r="D29" s="195">
        <v>1</v>
      </c>
      <c r="E29" s="192"/>
    </row>
    <row r="30" spans="2:5" ht="22.5" customHeight="1">
      <c r="B30" s="190"/>
      <c r="C30" s="191" t="s">
        <v>1100</v>
      </c>
      <c r="D30" s="195">
        <v>2</v>
      </c>
      <c r="E30" s="192"/>
    </row>
    <row r="31" spans="2:5" ht="22.5" customHeight="1">
      <c r="B31" s="190"/>
      <c r="C31" s="191" t="s">
        <v>1101</v>
      </c>
      <c r="D31" s="195">
        <v>3</v>
      </c>
      <c r="E31" s="192"/>
    </row>
    <row r="32" spans="2:5" ht="22.5" customHeight="1">
      <c r="B32" s="190"/>
      <c r="C32" s="191"/>
      <c r="D32" s="195"/>
      <c r="E32" s="192"/>
    </row>
    <row r="33" spans="2:5" ht="22.5" customHeight="1">
      <c r="B33" s="190"/>
      <c r="C33" s="191"/>
      <c r="D33" s="193" t="s">
        <v>1103</v>
      </c>
      <c r="E33" s="192"/>
    </row>
    <row r="34" spans="2:5" ht="43.5">
      <c r="B34" s="190"/>
      <c r="C34" s="196" t="s">
        <v>1104</v>
      </c>
      <c r="D34" s="195">
        <v>1</v>
      </c>
      <c r="E34" s="192"/>
    </row>
    <row r="35" spans="2:5" ht="22.5" customHeight="1">
      <c r="B35" s="190"/>
      <c r="C35" s="191" t="s">
        <v>1105</v>
      </c>
      <c r="D35" s="195">
        <v>2</v>
      </c>
      <c r="E35" s="192"/>
    </row>
    <row r="36" spans="2:5" ht="43.5">
      <c r="B36" s="190"/>
      <c r="C36" s="196" t="s">
        <v>1205</v>
      </c>
      <c r="D36" s="195">
        <v>3</v>
      </c>
      <c r="E36" s="192"/>
    </row>
    <row r="37" spans="2:5" ht="11.25" customHeight="1" thickBot="1">
      <c r="B37" s="197"/>
      <c r="C37" s="198"/>
      <c r="D37" s="198"/>
      <c r="E37" s="199"/>
    </row>
  </sheetData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  <pageSetUpPr fitToPage="1"/>
  </sheetPr>
  <dimension ref="A1:M103"/>
  <sheetViews>
    <sheetView showGridLines="0" topLeftCell="D1" zoomScale="85" zoomScaleNormal="85" workbookViewId="0">
      <selection activeCell="D12" sqref="D12"/>
    </sheetView>
  </sheetViews>
  <sheetFormatPr defaultColWidth="8.6640625" defaultRowHeight="23.1" customHeight="1"/>
  <cols>
    <col min="1" max="2" width="15.33203125" style="11" customWidth="1"/>
    <col min="3" max="3" width="8" style="11" customWidth="1"/>
    <col min="4" max="5" width="15.33203125" style="11" customWidth="1"/>
    <col min="6" max="6" width="8" style="11" customWidth="1"/>
    <col min="7" max="8" width="15.33203125" style="11" customWidth="1"/>
    <col min="9" max="9" width="8" style="11" customWidth="1"/>
    <col min="10" max="10" width="41" style="11" customWidth="1"/>
    <col min="11" max="11" width="35" style="11" customWidth="1"/>
    <col min="12" max="12" width="11" style="11" customWidth="1"/>
    <col min="13" max="13" width="25.6640625" style="11" customWidth="1"/>
    <col min="14" max="16384" width="8.6640625" style="11"/>
  </cols>
  <sheetData>
    <row r="1" spans="1:13" ht="22.5" customHeight="1">
      <c r="A1" s="17" t="s">
        <v>1135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7"/>
    </row>
    <row r="2" spans="1:13" ht="38.25">
      <c r="A2" s="4" t="s">
        <v>757</v>
      </c>
      <c r="B2" s="21"/>
      <c r="C2" s="21"/>
      <c r="D2" s="21"/>
      <c r="E2" s="21"/>
      <c r="F2" s="21"/>
      <c r="G2" s="21"/>
      <c r="H2" s="21"/>
      <c r="I2" s="21"/>
      <c r="J2" s="21"/>
      <c r="K2" s="18"/>
      <c r="L2" s="18"/>
      <c r="M2" s="4"/>
    </row>
    <row r="3" spans="1:13" ht="23.1" customHeight="1">
      <c r="A3" s="66" t="str">
        <f>RashuBudget!J6</f>
        <v>ހައްދުންމަތީ މުންޑޫ ކައުންސިލްގެ އިދާރާ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66"/>
    </row>
    <row r="4" spans="1:13" ht="7.5" customHeight="1" thickBot="1"/>
    <row r="5" spans="1:13" ht="23.1" customHeight="1">
      <c r="A5" s="256">
        <v>2028</v>
      </c>
      <c r="B5" s="257"/>
      <c r="C5" s="258"/>
      <c r="D5" s="256">
        <v>2027</v>
      </c>
      <c r="E5" s="257"/>
      <c r="F5" s="258"/>
      <c r="G5" s="256">
        <v>2026</v>
      </c>
      <c r="H5" s="257"/>
      <c r="I5" s="258"/>
      <c r="J5" s="251" t="s">
        <v>1106</v>
      </c>
      <c r="K5" s="251" t="s">
        <v>753</v>
      </c>
      <c r="L5" s="248" t="s">
        <v>754</v>
      </c>
      <c r="M5" s="248" t="s">
        <v>3</v>
      </c>
    </row>
    <row r="6" spans="1:13" ht="23.1" customHeight="1">
      <c r="A6" s="244" t="s">
        <v>0</v>
      </c>
      <c r="B6" s="244" t="s">
        <v>756</v>
      </c>
      <c r="C6" s="244" t="s">
        <v>755</v>
      </c>
      <c r="D6" s="244" t="s">
        <v>0</v>
      </c>
      <c r="E6" s="244" t="s">
        <v>756</v>
      </c>
      <c r="F6" s="244" t="s">
        <v>755</v>
      </c>
      <c r="G6" s="244" t="s">
        <v>0</v>
      </c>
      <c r="H6" s="244" t="s">
        <v>756</v>
      </c>
      <c r="I6" s="244" t="s">
        <v>755</v>
      </c>
      <c r="J6" s="252"/>
      <c r="K6" s="252"/>
      <c r="L6" s="249" t="s">
        <v>1</v>
      </c>
      <c r="M6" s="249" t="s">
        <v>1</v>
      </c>
    </row>
    <row r="7" spans="1:13" ht="23.1" customHeight="1" thickBot="1">
      <c r="A7" s="245"/>
      <c r="B7" s="245"/>
      <c r="C7" s="245"/>
      <c r="D7" s="245"/>
      <c r="E7" s="245"/>
      <c r="F7" s="245"/>
      <c r="G7" s="245"/>
      <c r="H7" s="245"/>
      <c r="I7" s="245"/>
      <c r="J7" s="253"/>
      <c r="K7" s="253"/>
      <c r="L7" s="250"/>
      <c r="M7" s="250"/>
    </row>
    <row r="8" spans="1:13" ht="23.1" customHeight="1" thickBot="1">
      <c r="A8" s="69">
        <f t="shared" ref="A8" si="0">SUM(A9:A100)</f>
        <v>0</v>
      </c>
      <c r="B8" s="109"/>
      <c r="C8" s="109"/>
      <c r="D8" s="69">
        <f t="shared" ref="D8" si="1">SUM(D9:D100)</f>
        <v>0</v>
      </c>
      <c r="E8" s="109"/>
      <c r="F8" s="109"/>
      <c r="G8" s="69">
        <f t="shared" ref="G8" si="2">SUM(G9:G100)</f>
        <v>206700</v>
      </c>
      <c r="H8" s="109"/>
      <c r="I8" s="109"/>
      <c r="J8" s="70" t="s">
        <v>4</v>
      </c>
      <c r="K8" s="70"/>
      <c r="L8" s="71"/>
      <c r="M8" s="72"/>
    </row>
    <row r="9" spans="1:13" s="226" customFormat="1" ht="22.5" customHeight="1">
      <c r="A9" s="227">
        <f t="shared" ref="A9:A18" si="3">B9*C9</f>
        <v>0</v>
      </c>
      <c r="B9" s="228"/>
      <c r="C9" s="229"/>
      <c r="D9" s="227">
        <f t="shared" ref="D9:D18" si="4">E9*F9</f>
        <v>0</v>
      </c>
      <c r="E9" s="228"/>
      <c r="F9" s="229"/>
      <c r="G9" s="227">
        <f t="shared" ref="G9:G18" si="5">H9*I9</f>
        <v>21000</v>
      </c>
      <c r="H9" s="228">
        <v>350</v>
      </c>
      <c r="I9" s="229">
        <v>60</v>
      </c>
      <c r="J9" s="222" t="s">
        <v>1194</v>
      </c>
      <c r="K9" s="230" t="str">
        <f>_xlfn.IFNA(INDEX([4]ExpenditureCodes!A:A,MATCH([4]CapitalSheet!L9,[4]ExpenditureCodes!B:B,0)),"")</f>
        <v>ފަރުނީޗަރާއި ފިޓިންގސް</v>
      </c>
      <c r="L9" s="229">
        <v>423001</v>
      </c>
      <c r="M9" s="231" t="s">
        <v>6</v>
      </c>
    </row>
    <row r="10" spans="1:13" s="226" customFormat="1" ht="22.5" customHeight="1">
      <c r="A10" s="232">
        <f t="shared" si="3"/>
        <v>0</v>
      </c>
      <c r="B10" s="228"/>
      <c r="C10" s="229"/>
      <c r="D10" s="232">
        <f t="shared" si="4"/>
        <v>0</v>
      </c>
      <c r="E10" s="228"/>
      <c r="F10" s="229"/>
      <c r="G10" s="232">
        <f t="shared" si="5"/>
        <v>10000</v>
      </c>
      <c r="H10" s="228">
        <v>5000</v>
      </c>
      <c r="I10" s="229">
        <v>2</v>
      </c>
      <c r="J10" s="222" t="s">
        <v>1195</v>
      </c>
      <c r="K10" s="230" t="str">
        <f>_xlfn.IFNA(INDEX([4]ExpenditureCodes!A:A,MATCH([4]CapitalSheet!L10,[4]ExpenditureCodes!B:B,0)),"")</f>
        <v>ފަރުނީޗަރާއި ފިޓިންގސް</v>
      </c>
      <c r="L10" s="229">
        <v>423001</v>
      </c>
      <c r="M10" s="231" t="s">
        <v>6</v>
      </c>
    </row>
    <row r="11" spans="1:13" s="226" customFormat="1" ht="22.5" customHeight="1">
      <c r="A11" s="232">
        <f t="shared" si="3"/>
        <v>0</v>
      </c>
      <c r="B11" s="228"/>
      <c r="C11" s="229"/>
      <c r="D11" s="232">
        <f t="shared" si="4"/>
        <v>0</v>
      </c>
      <c r="E11" s="228"/>
      <c r="F11" s="229"/>
      <c r="G11" s="232">
        <f t="shared" si="5"/>
        <v>39000</v>
      </c>
      <c r="H11" s="228">
        <v>2600</v>
      </c>
      <c r="I11" s="229">
        <v>15</v>
      </c>
      <c r="J11" s="222" t="s">
        <v>1196</v>
      </c>
      <c r="K11" s="230" t="str">
        <f>_xlfn.IFNA(INDEX([4]ExpenditureCodes!A:A,MATCH([4]CapitalSheet!L11,[4]ExpenditureCodes!B:B,0)),"")</f>
        <v>ފަރުނީޗަރާއި ފިޓިންގސް</v>
      </c>
      <c r="L11" s="229">
        <v>423001</v>
      </c>
      <c r="M11" s="231" t="s">
        <v>6</v>
      </c>
    </row>
    <row r="12" spans="1:13" s="226" customFormat="1" ht="22.5" customHeight="1">
      <c r="A12" s="232">
        <f t="shared" si="3"/>
        <v>0</v>
      </c>
      <c r="B12" s="228"/>
      <c r="C12" s="229"/>
      <c r="D12" s="232">
        <f t="shared" si="4"/>
        <v>0</v>
      </c>
      <c r="E12" s="228"/>
      <c r="F12" s="229"/>
      <c r="G12" s="232">
        <f t="shared" si="5"/>
        <v>10000</v>
      </c>
      <c r="H12" s="228">
        <v>5000</v>
      </c>
      <c r="I12" s="229">
        <v>2</v>
      </c>
      <c r="J12" s="222" t="s">
        <v>1197</v>
      </c>
      <c r="K12" s="230" t="str">
        <f>_xlfn.IFNA(INDEX([4]ExpenditureCodes!A:A,MATCH([4]CapitalSheet!L12,[4]ExpenditureCodes!B:B,0)),"")</f>
        <v>މެޝިނަރީ އާއި އިކުއިޕްމަންޓް</v>
      </c>
      <c r="L12" s="229">
        <v>423002</v>
      </c>
      <c r="M12" s="231" t="s">
        <v>6</v>
      </c>
    </row>
    <row r="13" spans="1:13" s="226" customFormat="1" ht="22.5" customHeight="1">
      <c r="A13" s="232">
        <f t="shared" si="3"/>
        <v>0</v>
      </c>
      <c r="B13" s="228"/>
      <c r="C13" s="229"/>
      <c r="D13" s="232">
        <f t="shared" si="4"/>
        <v>0</v>
      </c>
      <c r="E13" s="228"/>
      <c r="F13" s="229"/>
      <c r="G13" s="232">
        <f t="shared" si="5"/>
        <v>9000</v>
      </c>
      <c r="H13" s="228">
        <v>4500</v>
      </c>
      <c r="I13" s="229">
        <v>2</v>
      </c>
      <c r="J13" s="222" t="s">
        <v>1198</v>
      </c>
      <c r="K13" s="230" t="str">
        <f>_xlfn.IFNA(INDEX([4]ExpenditureCodes!A:A,MATCH([4]CapitalSheet!L13,[4]ExpenditureCodes!B:B,0)),"")</f>
        <v>މެޝިނަރީ އާއި އިކުއިޕްމަންޓް</v>
      </c>
      <c r="L13" s="229">
        <v>423002</v>
      </c>
      <c r="M13" s="231" t="s">
        <v>6</v>
      </c>
    </row>
    <row r="14" spans="1:13" s="226" customFormat="1" ht="22.5" customHeight="1">
      <c r="A14" s="232">
        <f t="shared" si="3"/>
        <v>0</v>
      </c>
      <c r="B14" s="228"/>
      <c r="C14" s="229"/>
      <c r="D14" s="232">
        <f t="shared" si="4"/>
        <v>0</v>
      </c>
      <c r="E14" s="228"/>
      <c r="F14" s="229"/>
      <c r="G14" s="232">
        <f t="shared" si="5"/>
        <v>5600</v>
      </c>
      <c r="H14" s="228">
        <v>560</v>
      </c>
      <c r="I14" s="229">
        <v>10</v>
      </c>
      <c r="J14" s="222" t="s">
        <v>1199</v>
      </c>
      <c r="K14" s="230" t="str">
        <f>_xlfn.IFNA(INDEX([4]ExpenditureCodes!A:A,MATCH([4]CapitalSheet!L14,[4]ExpenditureCodes!B:B,0)),"")</f>
        <v>އެކިއެކިމަސައްކަތަށްބޭނުންކުރާ ސާމާނު - ޓޫލްސް</v>
      </c>
      <c r="L14" s="229">
        <v>423004</v>
      </c>
      <c r="M14" s="231" t="s">
        <v>6</v>
      </c>
    </row>
    <row r="15" spans="1:13" s="226" customFormat="1" ht="22.5" customHeight="1">
      <c r="A15" s="232">
        <f t="shared" si="3"/>
        <v>0</v>
      </c>
      <c r="B15" s="228"/>
      <c r="C15" s="229"/>
      <c r="D15" s="232">
        <f t="shared" si="4"/>
        <v>0</v>
      </c>
      <c r="E15" s="228"/>
      <c r="F15" s="229"/>
      <c r="G15" s="232">
        <f t="shared" si="5"/>
        <v>21600</v>
      </c>
      <c r="H15" s="228">
        <v>1800</v>
      </c>
      <c r="I15" s="229">
        <v>12</v>
      </c>
      <c r="J15" s="222" t="s">
        <v>1200</v>
      </c>
      <c r="K15" s="230" t="str">
        <f>_xlfn.IFNA(INDEX([4]ExpenditureCodes!A:A,MATCH([4]CapitalSheet!L15,[4]ExpenditureCodes!B:B,0)),"")</f>
        <v>މުވާޞަލާތުގެ ތަކެތި</v>
      </c>
      <c r="L15" s="229">
        <v>423006</v>
      </c>
      <c r="M15" s="231" t="s">
        <v>6</v>
      </c>
    </row>
    <row r="16" spans="1:13" s="226" customFormat="1" ht="22.5" customHeight="1">
      <c r="A16" s="232">
        <f t="shared" si="3"/>
        <v>0</v>
      </c>
      <c r="B16" s="228"/>
      <c r="C16" s="229"/>
      <c r="D16" s="232">
        <f t="shared" si="4"/>
        <v>0</v>
      </c>
      <c r="E16" s="228"/>
      <c r="F16" s="229"/>
      <c r="G16" s="232">
        <f t="shared" si="5"/>
        <v>7500</v>
      </c>
      <c r="H16" s="228">
        <v>1500</v>
      </c>
      <c r="I16" s="229">
        <v>5</v>
      </c>
      <c r="J16" s="222" t="s">
        <v>1201</v>
      </c>
      <c r="K16" s="230" t="str">
        <f>_xlfn.IFNA(INDEX([4]ExpenditureCodes!A:A,MATCH([4]CapitalSheet!L16,[4]ExpenditureCodes!B:B,0)),"")</f>
        <v>ކޮމްޕިއުޓަރ ސޮފްޓްވެއަރ</v>
      </c>
      <c r="L16" s="229">
        <v>423007</v>
      </c>
      <c r="M16" s="231" t="s">
        <v>6</v>
      </c>
    </row>
    <row r="17" spans="1:13" s="226" customFormat="1" ht="22.5" customHeight="1">
      <c r="A17" s="232">
        <f t="shared" si="3"/>
        <v>0</v>
      </c>
      <c r="B17" s="228"/>
      <c r="C17" s="229"/>
      <c r="D17" s="232">
        <f t="shared" si="4"/>
        <v>0</v>
      </c>
      <c r="E17" s="228"/>
      <c r="F17" s="229"/>
      <c r="G17" s="232">
        <f t="shared" si="5"/>
        <v>48000</v>
      </c>
      <c r="H17" s="228">
        <v>16000</v>
      </c>
      <c r="I17" s="229">
        <v>3</v>
      </c>
      <c r="J17" s="222" t="s">
        <v>1202</v>
      </c>
      <c r="K17" s="230" t="str">
        <f>_xlfn.IFNA(INDEX([4]ExpenditureCodes!A:A,MATCH([4]CapitalSheet!L17,[4]ExpenditureCodes!B:B,0)),"")</f>
        <v>އައި.ޓީ.އާއި ގުޅޭގޮތުން ހޯދާ ހާރޑްވެއަރ</v>
      </c>
      <c r="L17" s="229">
        <v>423008</v>
      </c>
      <c r="M17" s="231" t="s">
        <v>6</v>
      </c>
    </row>
    <row r="18" spans="1:13" s="226" customFormat="1" ht="22.5" customHeight="1">
      <c r="A18" s="232">
        <f t="shared" si="3"/>
        <v>0</v>
      </c>
      <c r="B18" s="228"/>
      <c r="C18" s="229"/>
      <c r="D18" s="232">
        <f t="shared" si="4"/>
        <v>0</v>
      </c>
      <c r="E18" s="228"/>
      <c r="F18" s="229"/>
      <c r="G18" s="232">
        <f t="shared" si="5"/>
        <v>35000</v>
      </c>
      <c r="H18" s="228">
        <v>35000</v>
      </c>
      <c r="I18" s="229">
        <v>1</v>
      </c>
      <c r="J18" s="222" t="s">
        <v>1203</v>
      </c>
      <c r="K18" s="230" t="str">
        <f>_xlfn.IFNA(INDEX([4]ExpenditureCodes!A:A,MATCH([4]CapitalSheet!L18,[4]ExpenditureCodes!B:B,0)),"")</f>
        <v>އައި.ޓީ.އާއި ގުޅޭގޮތުން ހޯދާ ހާރޑްވެއަރ</v>
      </c>
      <c r="L18" s="229">
        <v>423008</v>
      </c>
      <c r="M18" s="231" t="s">
        <v>6</v>
      </c>
    </row>
    <row r="19" spans="1:13" ht="23.1" customHeight="1">
      <c r="A19" s="77">
        <f t="shared" ref="A19:A73" si="6">B19*C19</f>
        <v>0</v>
      </c>
      <c r="B19" s="73"/>
      <c r="C19" s="110"/>
      <c r="D19" s="77">
        <f t="shared" ref="D19:D73" si="7">E19*F19</f>
        <v>0</v>
      </c>
      <c r="E19" s="73"/>
      <c r="F19" s="110"/>
      <c r="G19" s="77">
        <f t="shared" ref="G19:G73" si="8">H19*I19</f>
        <v>0</v>
      </c>
      <c r="H19" s="73"/>
      <c r="I19" s="110"/>
      <c r="J19" s="201"/>
      <c r="K19" s="74" t="str">
        <f>_xlfn.IFNA(INDEX(ExpenditureCodes!A:A,MATCH(CapitalSheet!L19,ExpenditureCodes!B:B,0)),"")</f>
        <v/>
      </c>
      <c r="L19" s="75"/>
      <c r="M19" s="76"/>
    </row>
    <row r="20" spans="1:13" ht="23.1" customHeight="1">
      <c r="A20" s="77">
        <f t="shared" si="6"/>
        <v>0</v>
      </c>
      <c r="B20" s="73"/>
      <c r="C20" s="110"/>
      <c r="D20" s="77">
        <f t="shared" si="7"/>
        <v>0</v>
      </c>
      <c r="E20" s="73"/>
      <c r="F20" s="110"/>
      <c r="G20" s="77">
        <f t="shared" si="8"/>
        <v>0</v>
      </c>
      <c r="H20" s="73"/>
      <c r="I20" s="110"/>
      <c r="J20" s="201"/>
      <c r="K20" s="74" t="str">
        <f>_xlfn.IFNA(INDEX(ExpenditureCodes!A:A,MATCH(CapitalSheet!L20,ExpenditureCodes!B:B,0)),"")</f>
        <v/>
      </c>
      <c r="L20" s="75"/>
      <c r="M20" s="76"/>
    </row>
    <row r="21" spans="1:13" ht="23.1" customHeight="1">
      <c r="A21" s="77">
        <f t="shared" si="6"/>
        <v>0</v>
      </c>
      <c r="B21" s="73"/>
      <c r="C21" s="110"/>
      <c r="D21" s="77">
        <f t="shared" si="7"/>
        <v>0</v>
      </c>
      <c r="E21" s="73"/>
      <c r="F21" s="110"/>
      <c r="G21" s="77">
        <f t="shared" si="8"/>
        <v>0</v>
      </c>
      <c r="H21" s="73"/>
      <c r="I21" s="110"/>
      <c r="J21" s="201"/>
      <c r="K21" s="74" t="str">
        <f>_xlfn.IFNA(INDEX(ExpenditureCodes!A:A,MATCH(CapitalSheet!L21,ExpenditureCodes!B:B,0)),"")</f>
        <v/>
      </c>
      <c r="L21" s="75"/>
      <c r="M21" s="76"/>
    </row>
    <row r="22" spans="1:13" ht="23.1" customHeight="1">
      <c r="A22" s="77">
        <f t="shared" si="6"/>
        <v>0</v>
      </c>
      <c r="B22" s="73"/>
      <c r="C22" s="110"/>
      <c r="D22" s="77">
        <f t="shared" si="7"/>
        <v>0</v>
      </c>
      <c r="E22" s="73"/>
      <c r="F22" s="110"/>
      <c r="G22" s="77">
        <f t="shared" si="8"/>
        <v>0</v>
      </c>
      <c r="H22" s="73"/>
      <c r="I22" s="110"/>
      <c r="J22" s="201"/>
      <c r="K22" s="74" t="str">
        <f>_xlfn.IFNA(INDEX(ExpenditureCodes!A:A,MATCH(CapitalSheet!L22,ExpenditureCodes!B:B,0)),"")</f>
        <v/>
      </c>
      <c r="L22" s="75"/>
      <c r="M22" s="76"/>
    </row>
    <row r="23" spans="1:13" ht="23.1" customHeight="1">
      <c r="A23" s="77">
        <f t="shared" si="6"/>
        <v>0</v>
      </c>
      <c r="B23" s="73"/>
      <c r="C23" s="110"/>
      <c r="D23" s="77">
        <f t="shared" si="7"/>
        <v>0</v>
      </c>
      <c r="E23" s="73"/>
      <c r="F23" s="110"/>
      <c r="G23" s="77">
        <f t="shared" si="8"/>
        <v>0</v>
      </c>
      <c r="H23" s="73"/>
      <c r="I23" s="110"/>
      <c r="J23" s="201"/>
      <c r="K23" s="74" t="str">
        <f>_xlfn.IFNA(INDEX(ExpenditureCodes!A:A,MATCH(CapitalSheet!L23,ExpenditureCodes!B:B,0)),"")</f>
        <v/>
      </c>
      <c r="L23" s="75"/>
      <c r="M23" s="76"/>
    </row>
    <row r="24" spans="1:13" ht="23.1" customHeight="1">
      <c r="A24" s="77">
        <f t="shared" si="6"/>
        <v>0</v>
      </c>
      <c r="B24" s="73"/>
      <c r="C24" s="110"/>
      <c r="D24" s="77">
        <f t="shared" si="7"/>
        <v>0</v>
      </c>
      <c r="E24" s="73"/>
      <c r="F24" s="110"/>
      <c r="G24" s="77">
        <f t="shared" si="8"/>
        <v>0</v>
      </c>
      <c r="H24" s="73"/>
      <c r="I24" s="110"/>
      <c r="J24" s="201"/>
      <c r="K24" s="74" t="str">
        <f>_xlfn.IFNA(INDEX(ExpenditureCodes!A:A,MATCH(CapitalSheet!L24,ExpenditureCodes!B:B,0)),"")</f>
        <v/>
      </c>
      <c r="L24" s="75"/>
      <c r="M24" s="76"/>
    </row>
    <row r="25" spans="1:13" ht="23.1" customHeight="1">
      <c r="A25" s="77">
        <f t="shared" si="6"/>
        <v>0</v>
      </c>
      <c r="B25" s="73"/>
      <c r="C25" s="110"/>
      <c r="D25" s="77">
        <f t="shared" si="7"/>
        <v>0</v>
      </c>
      <c r="E25" s="73"/>
      <c r="F25" s="110"/>
      <c r="G25" s="77">
        <f t="shared" si="8"/>
        <v>0</v>
      </c>
      <c r="H25" s="73"/>
      <c r="I25" s="110"/>
      <c r="J25" s="201"/>
      <c r="K25" s="74" t="str">
        <f>_xlfn.IFNA(INDEX(ExpenditureCodes!A:A,MATCH(CapitalSheet!L25,ExpenditureCodes!B:B,0)),"")</f>
        <v/>
      </c>
      <c r="L25" s="75"/>
      <c r="M25" s="76"/>
    </row>
    <row r="26" spans="1:13" ht="23.1" customHeight="1">
      <c r="A26" s="77">
        <f t="shared" si="6"/>
        <v>0</v>
      </c>
      <c r="B26" s="73"/>
      <c r="C26" s="110"/>
      <c r="D26" s="77">
        <f t="shared" si="7"/>
        <v>0</v>
      </c>
      <c r="E26" s="73"/>
      <c r="F26" s="110"/>
      <c r="G26" s="77">
        <f t="shared" si="8"/>
        <v>0</v>
      </c>
      <c r="H26" s="73"/>
      <c r="I26" s="110"/>
      <c r="J26" s="201"/>
      <c r="K26" s="74" t="str">
        <f>_xlfn.IFNA(INDEX(ExpenditureCodes!A:A,MATCH(CapitalSheet!L26,ExpenditureCodes!B:B,0)),"")</f>
        <v/>
      </c>
      <c r="L26" s="75"/>
      <c r="M26" s="76"/>
    </row>
    <row r="27" spans="1:13" ht="23.1" customHeight="1">
      <c r="A27" s="77">
        <f t="shared" si="6"/>
        <v>0</v>
      </c>
      <c r="B27" s="73"/>
      <c r="C27" s="110"/>
      <c r="D27" s="77">
        <f t="shared" si="7"/>
        <v>0</v>
      </c>
      <c r="E27" s="73"/>
      <c r="F27" s="110"/>
      <c r="G27" s="77">
        <f t="shared" si="8"/>
        <v>0</v>
      </c>
      <c r="H27" s="73"/>
      <c r="I27" s="110"/>
      <c r="J27" s="201"/>
      <c r="K27" s="74" t="str">
        <f>_xlfn.IFNA(INDEX(ExpenditureCodes!A:A,MATCH(CapitalSheet!L27,ExpenditureCodes!B:B,0)),"")</f>
        <v/>
      </c>
      <c r="L27" s="75"/>
      <c r="M27" s="76"/>
    </row>
    <row r="28" spans="1:13" ht="23.1" customHeight="1">
      <c r="A28" s="77">
        <f t="shared" si="6"/>
        <v>0</v>
      </c>
      <c r="B28" s="73"/>
      <c r="C28" s="110"/>
      <c r="D28" s="77">
        <f t="shared" si="7"/>
        <v>0</v>
      </c>
      <c r="E28" s="73"/>
      <c r="F28" s="110"/>
      <c r="G28" s="77">
        <f t="shared" si="8"/>
        <v>0</v>
      </c>
      <c r="H28" s="73"/>
      <c r="I28" s="110"/>
      <c r="J28" s="201"/>
      <c r="K28" s="74" t="str">
        <f>_xlfn.IFNA(INDEX(ExpenditureCodes!A:A,MATCH(CapitalSheet!L28,ExpenditureCodes!B:B,0)),"")</f>
        <v/>
      </c>
      <c r="L28" s="75"/>
      <c r="M28" s="76"/>
    </row>
    <row r="29" spans="1:13" ht="23.1" customHeight="1">
      <c r="A29" s="77">
        <f t="shared" si="6"/>
        <v>0</v>
      </c>
      <c r="B29" s="73"/>
      <c r="C29" s="110"/>
      <c r="D29" s="77">
        <f t="shared" si="7"/>
        <v>0</v>
      </c>
      <c r="E29" s="73"/>
      <c r="F29" s="110"/>
      <c r="G29" s="77">
        <f t="shared" si="8"/>
        <v>0</v>
      </c>
      <c r="H29" s="73"/>
      <c r="I29" s="110"/>
      <c r="J29" s="201"/>
      <c r="K29" s="74" t="str">
        <f>_xlfn.IFNA(INDEX(ExpenditureCodes!A:A,MATCH(CapitalSheet!L29,ExpenditureCodes!B:B,0)),"")</f>
        <v/>
      </c>
      <c r="L29" s="75"/>
      <c r="M29" s="76"/>
    </row>
    <row r="30" spans="1:13" ht="23.1" customHeight="1">
      <c r="A30" s="77">
        <f t="shared" si="6"/>
        <v>0</v>
      </c>
      <c r="B30" s="73"/>
      <c r="C30" s="110"/>
      <c r="D30" s="77">
        <f t="shared" si="7"/>
        <v>0</v>
      </c>
      <c r="E30" s="73"/>
      <c r="F30" s="110"/>
      <c r="G30" s="77">
        <f t="shared" si="8"/>
        <v>0</v>
      </c>
      <c r="H30" s="73"/>
      <c r="I30" s="110"/>
      <c r="J30" s="201"/>
      <c r="K30" s="74" t="str">
        <f>_xlfn.IFNA(INDEX(ExpenditureCodes!A:A,MATCH(CapitalSheet!L30,ExpenditureCodes!B:B,0)),"")</f>
        <v/>
      </c>
      <c r="L30" s="75"/>
      <c r="M30" s="76"/>
    </row>
    <row r="31" spans="1:13" ht="23.1" customHeight="1">
      <c r="A31" s="77">
        <f t="shared" si="6"/>
        <v>0</v>
      </c>
      <c r="B31" s="73"/>
      <c r="C31" s="110"/>
      <c r="D31" s="77">
        <f t="shared" si="7"/>
        <v>0</v>
      </c>
      <c r="E31" s="73"/>
      <c r="F31" s="110"/>
      <c r="G31" s="77">
        <f t="shared" si="8"/>
        <v>0</v>
      </c>
      <c r="H31" s="73"/>
      <c r="I31" s="110"/>
      <c r="J31" s="201"/>
      <c r="K31" s="74" t="str">
        <f>_xlfn.IFNA(INDEX(ExpenditureCodes!A:A,MATCH(CapitalSheet!L31,ExpenditureCodes!B:B,0)),"")</f>
        <v/>
      </c>
      <c r="L31" s="75"/>
      <c r="M31" s="76"/>
    </row>
    <row r="32" spans="1:13" ht="23.1" customHeight="1">
      <c r="A32" s="77">
        <f t="shared" si="6"/>
        <v>0</v>
      </c>
      <c r="B32" s="73"/>
      <c r="C32" s="110"/>
      <c r="D32" s="77">
        <f t="shared" si="7"/>
        <v>0</v>
      </c>
      <c r="E32" s="73"/>
      <c r="F32" s="110"/>
      <c r="G32" s="77">
        <f t="shared" si="8"/>
        <v>0</v>
      </c>
      <c r="H32" s="73"/>
      <c r="I32" s="110"/>
      <c r="J32" s="201"/>
      <c r="K32" s="74" t="str">
        <f>_xlfn.IFNA(INDEX(ExpenditureCodes!A:A,MATCH(CapitalSheet!L32,ExpenditureCodes!B:B,0)),"")</f>
        <v/>
      </c>
      <c r="L32" s="75"/>
      <c r="M32" s="76"/>
    </row>
    <row r="33" spans="1:13" ht="23.1" customHeight="1">
      <c r="A33" s="77">
        <f t="shared" si="6"/>
        <v>0</v>
      </c>
      <c r="B33" s="73"/>
      <c r="C33" s="110"/>
      <c r="D33" s="77">
        <f t="shared" si="7"/>
        <v>0</v>
      </c>
      <c r="E33" s="73"/>
      <c r="F33" s="110"/>
      <c r="G33" s="77">
        <f t="shared" si="8"/>
        <v>0</v>
      </c>
      <c r="H33" s="73"/>
      <c r="I33" s="110"/>
      <c r="J33" s="201"/>
      <c r="K33" s="74" t="str">
        <f>_xlfn.IFNA(INDEX(ExpenditureCodes!A:A,MATCH(CapitalSheet!L33,ExpenditureCodes!B:B,0)),"")</f>
        <v/>
      </c>
      <c r="L33" s="75"/>
      <c r="M33" s="76"/>
    </row>
    <row r="34" spans="1:13" ht="23.1" customHeight="1">
      <c r="A34" s="77">
        <f t="shared" si="6"/>
        <v>0</v>
      </c>
      <c r="B34" s="73"/>
      <c r="C34" s="110"/>
      <c r="D34" s="77">
        <f t="shared" si="7"/>
        <v>0</v>
      </c>
      <c r="E34" s="73"/>
      <c r="F34" s="110"/>
      <c r="G34" s="77">
        <f t="shared" si="8"/>
        <v>0</v>
      </c>
      <c r="H34" s="73"/>
      <c r="I34" s="110"/>
      <c r="J34" s="201"/>
      <c r="K34" s="74" t="str">
        <f>_xlfn.IFNA(INDEX(ExpenditureCodes!A:A,MATCH(CapitalSheet!L34,ExpenditureCodes!B:B,0)),"")</f>
        <v/>
      </c>
      <c r="L34" s="75"/>
      <c r="M34" s="76"/>
    </row>
    <row r="35" spans="1:13" ht="23.1" customHeight="1">
      <c r="A35" s="77">
        <f t="shared" si="6"/>
        <v>0</v>
      </c>
      <c r="B35" s="73"/>
      <c r="C35" s="110"/>
      <c r="D35" s="77">
        <f t="shared" si="7"/>
        <v>0</v>
      </c>
      <c r="E35" s="73"/>
      <c r="F35" s="110"/>
      <c r="G35" s="77">
        <f t="shared" si="8"/>
        <v>0</v>
      </c>
      <c r="H35" s="73"/>
      <c r="I35" s="110"/>
      <c r="J35" s="201"/>
      <c r="K35" s="74" t="str">
        <f>_xlfn.IFNA(INDEX(ExpenditureCodes!A:A,MATCH(CapitalSheet!L35,ExpenditureCodes!B:B,0)),"")</f>
        <v/>
      </c>
      <c r="L35" s="75"/>
      <c r="M35" s="76"/>
    </row>
    <row r="36" spans="1:13" ht="23.1" customHeight="1">
      <c r="A36" s="77">
        <f t="shared" si="6"/>
        <v>0</v>
      </c>
      <c r="B36" s="73"/>
      <c r="C36" s="110"/>
      <c r="D36" s="77">
        <f t="shared" si="7"/>
        <v>0</v>
      </c>
      <c r="E36" s="73"/>
      <c r="F36" s="110"/>
      <c r="G36" s="77">
        <f t="shared" si="8"/>
        <v>0</v>
      </c>
      <c r="H36" s="73"/>
      <c r="I36" s="110"/>
      <c r="J36" s="201"/>
      <c r="K36" s="74" t="str">
        <f>_xlfn.IFNA(INDEX(ExpenditureCodes!A:A,MATCH(CapitalSheet!L36,ExpenditureCodes!B:B,0)),"")</f>
        <v/>
      </c>
      <c r="L36" s="75"/>
      <c r="M36" s="76"/>
    </row>
    <row r="37" spans="1:13" ht="23.1" customHeight="1">
      <c r="A37" s="77">
        <f t="shared" si="6"/>
        <v>0</v>
      </c>
      <c r="B37" s="73"/>
      <c r="C37" s="110"/>
      <c r="D37" s="77">
        <f t="shared" si="7"/>
        <v>0</v>
      </c>
      <c r="E37" s="73"/>
      <c r="F37" s="110"/>
      <c r="G37" s="77">
        <f t="shared" si="8"/>
        <v>0</v>
      </c>
      <c r="H37" s="73"/>
      <c r="I37" s="110"/>
      <c r="J37" s="201"/>
      <c r="K37" s="74" t="str">
        <f>_xlfn.IFNA(INDEX(ExpenditureCodes!A:A,MATCH(CapitalSheet!L37,ExpenditureCodes!B:B,0)),"")</f>
        <v/>
      </c>
      <c r="L37" s="75"/>
      <c r="M37" s="76"/>
    </row>
    <row r="38" spans="1:13" ht="23.1" customHeight="1">
      <c r="A38" s="77">
        <f t="shared" si="6"/>
        <v>0</v>
      </c>
      <c r="B38" s="73"/>
      <c r="C38" s="110"/>
      <c r="D38" s="77">
        <f t="shared" si="7"/>
        <v>0</v>
      </c>
      <c r="E38" s="73"/>
      <c r="F38" s="110"/>
      <c r="G38" s="77">
        <f t="shared" si="8"/>
        <v>0</v>
      </c>
      <c r="H38" s="73"/>
      <c r="I38" s="110"/>
      <c r="J38" s="201"/>
      <c r="K38" s="74" t="str">
        <f>_xlfn.IFNA(INDEX(ExpenditureCodes!A:A,MATCH(CapitalSheet!L38,ExpenditureCodes!B:B,0)),"")</f>
        <v/>
      </c>
      <c r="L38" s="75"/>
      <c r="M38" s="76"/>
    </row>
    <row r="39" spans="1:13" ht="23.1" customHeight="1">
      <c r="A39" s="77">
        <f t="shared" si="6"/>
        <v>0</v>
      </c>
      <c r="B39" s="73"/>
      <c r="C39" s="110"/>
      <c r="D39" s="77">
        <f t="shared" si="7"/>
        <v>0</v>
      </c>
      <c r="E39" s="73"/>
      <c r="F39" s="110"/>
      <c r="G39" s="77">
        <f t="shared" si="8"/>
        <v>0</v>
      </c>
      <c r="H39" s="73"/>
      <c r="I39" s="110"/>
      <c r="J39" s="201"/>
      <c r="K39" s="74" t="str">
        <f>_xlfn.IFNA(INDEX(ExpenditureCodes!A:A,MATCH(CapitalSheet!L39,ExpenditureCodes!B:B,0)),"")</f>
        <v/>
      </c>
      <c r="L39" s="75"/>
      <c r="M39" s="76"/>
    </row>
    <row r="40" spans="1:13" ht="23.1" customHeight="1">
      <c r="A40" s="77">
        <f t="shared" si="6"/>
        <v>0</v>
      </c>
      <c r="B40" s="73"/>
      <c r="C40" s="110"/>
      <c r="D40" s="77">
        <f t="shared" si="7"/>
        <v>0</v>
      </c>
      <c r="E40" s="73"/>
      <c r="F40" s="110"/>
      <c r="G40" s="77">
        <f t="shared" si="8"/>
        <v>0</v>
      </c>
      <c r="H40" s="73"/>
      <c r="I40" s="110"/>
      <c r="J40" s="201"/>
      <c r="K40" s="74" t="str">
        <f>_xlfn.IFNA(INDEX(ExpenditureCodes!A:A,MATCH(CapitalSheet!L40,ExpenditureCodes!B:B,0)),"")</f>
        <v/>
      </c>
      <c r="L40" s="75"/>
      <c r="M40" s="76"/>
    </row>
    <row r="41" spans="1:13" ht="23.1" customHeight="1">
      <c r="A41" s="77">
        <f t="shared" si="6"/>
        <v>0</v>
      </c>
      <c r="B41" s="73"/>
      <c r="C41" s="110"/>
      <c r="D41" s="77">
        <f t="shared" si="7"/>
        <v>0</v>
      </c>
      <c r="E41" s="73"/>
      <c r="F41" s="110"/>
      <c r="G41" s="77">
        <f t="shared" si="8"/>
        <v>0</v>
      </c>
      <c r="H41" s="73"/>
      <c r="I41" s="110"/>
      <c r="J41" s="201"/>
      <c r="K41" s="74" t="str">
        <f>_xlfn.IFNA(INDEX(ExpenditureCodes!A:A,MATCH(CapitalSheet!L41,ExpenditureCodes!B:B,0)),"")</f>
        <v/>
      </c>
      <c r="L41" s="75"/>
      <c r="M41" s="76"/>
    </row>
    <row r="42" spans="1:13" ht="23.1" customHeight="1">
      <c r="A42" s="77">
        <f t="shared" si="6"/>
        <v>0</v>
      </c>
      <c r="B42" s="73"/>
      <c r="C42" s="110"/>
      <c r="D42" s="77">
        <f t="shared" si="7"/>
        <v>0</v>
      </c>
      <c r="E42" s="73"/>
      <c r="F42" s="110"/>
      <c r="G42" s="77">
        <f t="shared" si="8"/>
        <v>0</v>
      </c>
      <c r="H42" s="73"/>
      <c r="I42" s="110"/>
      <c r="J42" s="201"/>
      <c r="K42" s="74" t="str">
        <f>_xlfn.IFNA(INDEX(ExpenditureCodes!A:A,MATCH(CapitalSheet!L42,ExpenditureCodes!B:B,0)),"")</f>
        <v/>
      </c>
      <c r="L42" s="75"/>
      <c r="M42" s="76"/>
    </row>
    <row r="43" spans="1:13" ht="23.1" customHeight="1">
      <c r="A43" s="77">
        <f t="shared" si="6"/>
        <v>0</v>
      </c>
      <c r="B43" s="73"/>
      <c r="C43" s="110"/>
      <c r="D43" s="77">
        <f t="shared" si="7"/>
        <v>0</v>
      </c>
      <c r="E43" s="73"/>
      <c r="F43" s="110"/>
      <c r="G43" s="77">
        <f t="shared" si="8"/>
        <v>0</v>
      </c>
      <c r="H43" s="73"/>
      <c r="I43" s="110"/>
      <c r="J43" s="201"/>
      <c r="K43" s="74" t="str">
        <f>_xlfn.IFNA(INDEX(ExpenditureCodes!A:A,MATCH(CapitalSheet!L43,ExpenditureCodes!B:B,0)),"")</f>
        <v/>
      </c>
      <c r="L43" s="75"/>
      <c r="M43" s="76"/>
    </row>
    <row r="44" spans="1:13" ht="23.1" customHeight="1">
      <c r="A44" s="77">
        <f t="shared" si="6"/>
        <v>0</v>
      </c>
      <c r="B44" s="73"/>
      <c r="C44" s="110"/>
      <c r="D44" s="77">
        <f t="shared" si="7"/>
        <v>0</v>
      </c>
      <c r="E44" s="73"/>
      <c r="F44" s="110"/>
      <c r="G44" s="77">
        <f t="shared" si="8"/>
        <v>0</v>
      </c>
      <c r="H44" s="73"/>
      <c r="I44" s="110"/>
      <c r="J44" s="201"/>
      <c r="K44" s="74" t="str">
        <f>_xlfn.IFNA(INDEX(ExpenditureCodes!A:A,MATCH(CapitalSheet!L44,ExpenditureCodes!B:B,0)),"")</f>
        <v/>
      </c>
      <c r="L44" s="75"/>
      <c r="M44" s="76"/>
    </row>
    <row r="45" spans="1:13" ht="23.1" customHeight="1">
      <c r="A45" s="77">
        <f t="shared" si="6"/>
        <v>0</v>
      </c>
      <c r="B45" s="73"/>
      <c r="C45" s="110"/>
      <c r="D45" s="77">
        <f t="shared" si="7"/>
        <v>0</v>
      </c>
      <c r="E45" s="73"/>
      <c r="F45" s="110"/>
      <c r="G45" s="77">
        <f t="shared" si="8"/>
        <v>0</v>
      </c>
      <c r="H45" s="73"/>
      <c r="I45" s="110"/>
      <c r="J45" s="201"/>
      <c r="K45" s="74" t="str">
        <f>_xlfn.IFNA(INDEX(ExpenditureCodes!A:A,MATCH(CapitalSheet!L45,ExpenditureCodes!B:B,0)),"")</f>
        <v/>
      </c>
      <c r="L45" s="75"/>
      <c r="M45" s="76"/>
    </row>
    <row r="46" spans="1:13" ht="23.1" customHeight="1">
      <c r="A46" s="77">
        <f t="shared" si="6"/>
        <v>0</v>
      </c>
      <c r="B46" s="73"/>
      <c r="C46" s="110"/>
      <c r="D46" s="77">
        <f t="shared" si="7"/>
        <v>0</v>
      </c>
      <c r="E46" s="73"/>
      <c r="F46" s="110"/>
      <c r="G46" s="77">
        <f t="shared" si="8"/>
        <v>0</v>
      </c>
      <c r="H46" s="73"/>
      <c r="I46" s="110"/>
      <c r="J46" s="201"/>
      <c r="K46" s="74" t="str">
        <f>_xlfn.IFNA(INDEX(ExpenditureCodes!A:A,MATCH(CapitalSheet!L46,ExpenditureCodes!B:B,0)),"")</f>
        <v/>
      </c>
      <c r="L46" s="75"/>
      <c r="M46" s="76"/>
    </row>
    <row r="47" spans="1:13" ht="23.1" customHeight="1">
      <c r="A47" s="77">
        <f t="shared" si="6"/>
        <v>0</v>
      </c>
      <c r="B47" s="73"/>
      <c r="C47" s="110"/>
      <c r="D47" s="77">
        <f t="shared" si="7"/>
        <v>0</v>
      </c>
      <c r="E47" s="73"/>
      <c r="F47" s="110"/>
      <c r="G47" s="77">
        <f t="shared" si="8"/>
        <v>0</v>
      </c>
      <c r="H47" s="73"/>
      <c r="I47" s="110"/>
      <c r="J47" s="201"/>
      <c r="K47" s="74" t="str">
        <f>_xlfn.IFNA(INDEX(ExpenditureCodes!A:A,MATCH(CapitalSheet!L47,ExpenditureCodes!B:B,0)),"")</f>
        <v/>
      </c>
      <c r="L47" s="75"/>
      <c r="M47" s="76"/>
    </row>
    <row r="48" spans="1:13" ht="23.1" customHeight="1">
      <c r="A48" s="77">
        <f t="shared" si="6"/>
        <v>0</v>
      </c>
      <c r="B48" s="73"/>
      <c r="C48" s="110"/>
      <c r="D48" s="77">
        <f t="shared" si="7"/>
        <v>0</v>
      </c>
      <c r="E48" s="73"/>
      <c r="F48" s="110"/>
      <c r="G48" s="77">
        <f t="shared" si="8"/>
        <v>0</v>
      </c>
      <c r="H48" s="73"/>
      <c r="I48" s="110"/>
      <c r="J48" s="201"/>
      <c r="K48" s="74" t="str">
        <f>_xlfn.IFNA(INDEX(ExpenditureCodes!A:A,MATCH(CapitalSheet!L48,ExpenditureCodes!B:B,0)),"")</f>
        <v/>
      </c>
      <c r="L48" s="75"/>
      <c r="M48" s="76"/>
    </row>
    <row r="49" spans="1:13" ht="23.1" customHeight="1">
      <c r="A49" s="77">
        <f t="shared" si="6"/>
        <v>0</v>
      </c>
      <c r="B49" s="73"/>
      <c r="C49" s="110"/>
      <c r="D49" s="77">
        <f t="shared" si="7"/>
        <v>0</v>
      </c>
      <c r="E49" s="73"/>
      <c r="F49" s="110"/>
      <c r="G49" s="77">
        <f t="shared" si="8"/>
        <v>0</v>
      </c>
      <c r="H49" s="73"/>
      <c r="I49" s="110"/>
      <c r="J49" s="201"/>
      <c r="K49" s="74" t="str">
        <f>_xlfn.IFNA(INDEX(ExpenditureCodes!A:A,MATCH(CapitalSheet!L49,ExpenditureCodes!B:B,0)),"")</f>
        <v/>
      </c>
      <c r="L49" s="75"/>
      <c r="M49" s="76"/>
    </row>
    <row r="50" spans="1:13" ht="23.1" customHeight="1">
      <c r="A50" s="77">
        <f t="shared" si="6"/>
        <v>0</v>
      </c>
      <c r="B50" s="73"/>
      <c r="C50" s="110"/>
      <c r="D50" s="77">
        <f t="shared" si="7"/>
        <v>0</v>
      </c>
      <c r="E50" s="73"/>
      <c r="F50" s="110"/>
      <c r="G50" s="77">
        <f t="shared" si="8"/>
        <v>0</v>
      </c>
      <c r="H50" s="73"/>
      <c r="I50" s="110"/>
      <c r="J50" s="201"/>
      <c r="K50" s="74" t="str">
        <f>_xlfn.IFNA(INDEX(ExpenditureCodes!A:A,MATCH(CapitalSheet!L50,ExpenditureCodes!B:B,0)),"")</f>
        <v/>
      </c>
      <c r="L50" s="75"/>
      <c r="M50" s="76"/>
    </row>
    <row r="51" spans="1:13" ht="23.1" customHeight="1">
      <c r="A51" s="77">
        <f t="shared" si="6"/>
        <v>0</v>
      </c>
      <c r="B51" s="73"/>
      <c r="C51" s="110"/>
      <c r="D51" s="77">
        <f t="shared" si="7"/>
        <v>0</v>
      </c>
      <c r="E51" s="73"/>
      <c r="F51" s="110"/>
      <c r="G51" s="77">
        <f t="shared" si="8"/>
        <v>0</v>
      </c>
      <c r="H51" s="73"/>
      <c r="I51" s="110"/>
      <c r="J51" s="201"/>
      <c r="K51" s="74" t="str">
        <f>_xlfn.IFNA(INDEX(ExpenditureCodes!A:A,MATCH(CapitalSheet!L51,ExpenditureCodes!B:B,0)),"")</f>
        <v/>
      </c>
      <c r="L51" s="75"/>
      <c r="M51" s="76"/>
    </row>
    <row r="52" spans="1:13" ht="23.1" customHeight="1">
      <c r="A52" s="77">
        <f t="shared" si="6"/>
        <v>0</v>
      </c>
      <c r="B52" s="73"/>
      <c r="C52" s="110"/>
      <c r="D52" s="77">
        <f t="shared" si="7"/>
        <v>0</v>
      </c>
      <c r="E52" s="73"/>
      <c r="F52" s="110"/>
      <c r="G52" s="77">
        <f t="shared" si="8"/>
        <v>0</v>
      </c>
      <c r="H52" s="73"/>
      <c r="I52" s="110"/>
      <c r="J52" s="201"/>
      <c r="K52" s="74" t="str">
        <f>_xlfn.IFNA(INDEX(ExpenditureCodes!A:A,MATCH(CapitalSheet!L52,ExpenditureCodes!B:B,0)),"")</f>
        <v/>
      </c>
      <c r="L52" s="75"/>
      <c r="M52" s="76"/>
    </row>
    <row r="53" spans="1:13" ht="23.1" customHeight="1">
      <c r="A53" s="77">
        <f t="shared" si="6"/>
        <v>0</v>
      </c>
      <c r="B53" s="73"/>
      <c r="C53" s="110"/>
      <c r="D53" s="77">
        <f t="shared" si="7"/>
        <v>0</v>
      </c>
      <c r="E53" s="73"/>
      <c r="F53" s="110"/>
      <c r="G53" s="77">
        <f t="shared" si="8"/>
        <v>0</v>
      </c>
      <c r="H53" s="73"/>
      <c r="I53" s="110"/>
      <c r="J53" s="201"/>
      <c r="K53" s="74" t="str">
        <f>_xlfn.IFNA(INDEX(ExpenditureCodes!A:A,MATCH(CapitalSheet!L53,ExpenditureCodes!B:B,0)),"")</f>
        <v/>
      </c>
      <c r="L53" s="75"/>
      <c r="M53" s="76"/>
    </row>
    <row r="54" spans="1:13" ht="23.1" customHeight="1">
      <c r="A54" s="77">
        <f t="shared" si="6"/>
        <v>0</v>
      </c>
      <c r="B54" s="73"/>
      <c r="C54" s="110"/>
      <c r="D54" s="77">
        <f t="shared" si="7"/>
        <v>0</v>
      </c>
      <c r="E54" s="73"/>
      <c r="F54" s="110"/>
      <c r="G54" s="77">
        <f t="shared" si="8"/>
        <v>0</v>
      </c>
      <c r="H54" s="73"/>
      <c r="I54" s="110"/>
      <c r="J54" s="201"/>
      <c r="K54" s="74" t="str">
        <f>_xlfn.IFNA(INDEX(ExpenditureCodes!A:A,MATCH(CapitalSheet!L54,ExpenditureCodes!B:B,0)),"")</f>
        <v/>
      </c>
      <c r="L54" s="75"/>
      <c r="M54" s="76"/>
    </row>
    <row r="55" spans="1:13" ht="23.1" customHeight="1">
      <c r="A55" s="77">
        <f t="shared" si="6"/>
        <v>0</v>
      </c>
      <c r="B55" s="73"/>
      <c r="C55" s="110"/>
      <c r="D55" s="77">
        <f t="shared" si="7"/>
        <v>0</v>
      </c>
      <c r="E55" s="73"/>
      <c r="F55" s="110"/>
      <c r="G55" s="77">
        <f t="shared" si="8"/>
        <v>0</v>
      </c>
      <c r="H55" s="73"/>
      <c r="I55" s="110"/>
      <c r="J55" s="201"/>
      <c r="K55" s="74" t="str">
        <f>_xlfn.IFNA(INDEX(ExpenditureCodes!A:A,MATCH(CapitalSheet!L55,ExpenditureCodes!B:B,0)),"")</f>
        <v/>
      </c>
      <c r="L55" s="75"/>
      <c r="M55" s="76"/>
    </row>
    <row r="56" spans="1:13" ht="23.1" customHeight="1">
      <c r="A56" s="77">
        <f t="shared" si="6"/>
        <v>0</v>
      </c>
      <c r="B56" s="73"/>
      <c r="C56" s="110"/>
      <c r="D56" s="77">
        <f t="shared" si="7"/>
        <v>0</v>
      </c>
      <c r="E56" s="73"/>
      <c r="F56" s="110"/>
      <c r="G56" s="77">
        <f t="shared" si="8"/>
        <v>0</v>
      </c>
      <c r="H56" s="73"/>
      <c r="I56" s="110"/>
      <c r="J56" s="201"/>
      <c r="K56" s="74" t="str">
        <f>_xlfn.IFNA(INDEX(ExpenditureCodes!A:A,MATCH(CapitalSheet!L56,ExpenditureCodes!B:B,0)),"")</f>
        <v/>
      </c>
      <c r="L56" s="75"/>
      <c r="M56" s="76"/>
    </row>
    <row r="57" spans="1:13" ht="23.1" customHeight="1">
      <c r="A57" s="77">
        <f t="shared" si="6"/>
        <v>0</v>
      </c>
      <c r="B57" s="73"/>
      <c r="C57" s="110"/>
      <c r="D57" s="77">
        <f t="shared" si="7"/>
        <v>0</v>
      </c>
      <c r="E57" s="73"/>
      <c r="F57" s="110"/>
      <c r="G57" s="77">
        <f t="shared" si="8"/>
        <v>0</v>
      </c>
      <c r="H57" s="73"/>
      <c r="I57" s="110"/>
      <c r="J57" s="201"/>
      <c r="K57" s="74" t="str">
        <f>_xlfn.IFNA(INDEX(ExpenditureCodes!A:A,MATCH(CapitalSheet!L57,ExpenditureCodes!B:B,0)),"")</f>
        <v/>
      </c>
      <c r="L57" s="75"/>
      <c r="M57" s="76"/>
    </row>
    <row r="58" spans="1:13" ht="23.1" customHeight="1">
      <c r="A58" s="77">
        <f t="shared" si="6"/>
        <v>0</v>
      </c>
      <c r="B58" s="73"/>
      <c r="C58" s="110"/>
      <c r="D58" s="77">
        <f t="shared" si="7"/>
        <v>0</v>
      </c>
      <c r="E58" s="73"/>
      <c r="F58" s="110"/>
      <c r="G58" s="77">
        <f t="shared" si="8"/>
        <v>0</v>
      </c>
      <c r="H58" s="73"/>
      <c r="I58" s="110"/>
      <c r="J58" s="201"/>
      <c r="K58" s="74" t="str">
        <f>_xlfn.IFNA(INDEX(ExpenditureCodes!A:A,MATCH(CapitalSheet!L58,ExpenditureCodes!B:B,0)),"")</f>
        <v/>
      </c>
      <c r="L58" s="75"/>
      <c r="M58" s="76"/>
    </row>
    <row r="59" spans="1:13" ht="23.1" customHeight="1">
      <c r="A59" s="77">
        <f t="shared" si="6"/>
        <v>0</v>
      </c>
      <c r="B59" s="73"/>
      <c r="C59" s="110"/>
      <c r="D59" s="77">
        <f t="shared" si="7"/>
        <v>0</v>
      </c>
      <c r="E59" s="73"/>
      <c r="F59" s="110"/>
      <c r="G59" s="77">
        <f t="shared" si="8"/>
        <v>0</v>
      </c>
      <c r="H59" s="73"/>
      <c r="I59" s="110"/>
      <c r="J59" s="201"/>
      <c r="K59" s="74" t="str">
        <f>_xlfn.IFNA(INDEX(ExpenditureCodes!A:A,MATCH(CapitalSheet!L59,ExpenditureCodes!B:B,0)),"")</f>
        <v/>
      </c>
      <c r="L59" s="75"/>
      <c r="M59" s="76"/>
    </row>
    <row r="60" spans="1:13" ht="23.1" customHeight="1">
      <c r="A60" s="77">
        <f t="shared" si="6"/>
        <v>0</v>
      </c>
      <c r="B60" s="73"/>
      <c r="C60" s="110"/>
      <c r="D60" s="77">
        <f t="shared" si="7"/>
        <v>0</v>
      </c>
      <c r="E60" s="73"/>
      <c r="F60" s="110"/>
      <c r="G60" s="77">
        <f t="shared" si="8"/>
        <v>0</v>
      </c>
      <c r="H60" s="73"/>
      <c r="I60" s="110"/>
      <c r="J60" s="201"/>
      <c r="K60" s="74" t="str">
        <f>_xlfn.IFNA(INDEX(ExpenditureCodes!A:A,MATCH(CapitalSheet!L60,ExpenditureCodes!B:B,0)),"")</f>
        <v/>
      </c>
      <c r="L60" s="75"/>
      <c r="M60" s="76"/>
    </row>
    <row r="61" spans="1:13" ht="23.1" customHeight="1">
      <c r="A61" s="77">
        <f t="shared" si="6"/>
        <v>0</v>
      </c>
      <c r="B61" s="73"/>
      <c r="C61" s="110"/>
      <c r="D61" s="77">
        <f t="shared" si="7"/>
        <v>0</v>
      </c>
      <c r="E61" s="73"/>
      <c r="F61" s="110"/>
      <c r="G61" s="77">
        <f t="shared" si="8"/>
        <v>0</v>
      </c>
      <c r="H61" s="73"/>
      <c r="I61" s="110"/>
      <c r="J61" s="201"/>
      <c r="K61" s="74" t="str">
        <f>_xlfn.IFNA(INDEX(ExpenditureCodes!A:A,MATCH(CapitalSheet!L61,ExpenditureCodes!B:B,0)),"")</f>
        <v/>
      </c>
      <c r="L61" s="75"/>
      <c r="M61" s="76"/>
    </row>
    <row r="62" spans="1:13" ht="23.1" customHeight="1">
      <c r="A62" s="77">
        <f t="shared" si="6"/>
        <v>0</v>
      </c>
      <c r="B62" s="73"/>
      <c r="C62" s="110"/>
      <c r="D62" s="77">
        <f t="shared" si="7"/>
        <v>0</v>
      </c>
      <c r="E62" s="73"/>
      <c r="F62" s="110"/>
      <c r="G62" s="77">
        <f t="shared" si="8"/>
        <v>0</v>
      </c>
      <c r="H62" s="73"/>
      <c r="I62" s="110"/>
      <c r="J62" s="201"/>
      <c r="K62" s="74" t="str">
        <f>_xlfn.IFNA(INDEX(ExpenditureCodes!A:A,MATCH(CapitalSheet!L62,ExpenditureCodes!B:B,0)),"")</f>
        <v/>
      </c>
      <c r="L62" s="75"/>
      <c r="M62" s="76"/>
    </row>
    <row r="63" spans="1:13" ht="23.1" customHeight="1">
      <c r="A63" s="77">
        <f t="shared" si="6"/>
        <v>0</v>
      </c>
      <c r="B63" s="73"/>
      <c r="C63" s="110"/>
      <c r="D63" s="77">
        <f t="shared" si="7"/>
        <v>0</v>
      </c>
      <c r="E63" s="73"/>
      <c r="F63" s="110"/>
      <c r="G63" s="77">
        <f t="shared" si="8"/>
        <v>0</v>
      </c>
      <c r="H63" s="73"/>
      <c r="I63" s="110"/>
      <c r="J63" s="201"/>
      <c r="K63" s="74" t="str">
        <f>_xlfn.IFNA(INDEX(ExpenditureCodes!A:A,MATCH(CapitalSheet!L63,ExpenditureCodes!B:B,0)),"")</f>
        <v/>
      </c>
      <c r="L63" s="75"/>
      <c r="M63" s="76"/>
    </row>
    <row r="64" spans="1:13" ht="23.1" customHeight="1">
      <c r="A64" s="77">
        <f t="shared" si="6"/>
        <v>0</v>
      </c>
      <c r="B64" s="73"/>
      <c r="C64" s="110"/>
      <c r="D64" s="77">
        <f t="shared" si="7"/>
        <v>0</v>
      </c>
      <c r="E64" s="73"/>
      <c r="F64" s="110"/>
      <c r="G64" s="77">
        <f t="shared" si="8"/>
        <v>0</v>
      </c>
      <c r="H64" s="73"/>
      <c r="I64" s="110"/>
      <c r="J64" s="201"/>
      <c r="K64" s="74" t="str">
        <f>_xlfn.IFNA(INDEX(ExpenditureCodes!A:A,MATCH(CapitalSheet!L64,ExpenditureCodes!B:B,0)),"")</f>
        <v/>
      </c>
      <c r="L64" s="75"/>
      <c r="M64" s="76"/>
    </row>
    <row r="65" spans="1:13" ht="23.1" customHeight="1">
      <c r="A65" s="77">
        <f t="shared" si="6"/>
        <v>0</v>
      </c>
      <c r="B65" s="73"/>
      <c r="C65" s="110"/>
      <c r="D65" s="77">
        <f t="shared" si="7"/>
        <v>0</v>
      </c>
      <c r="E65" s="73"/>
      <c r="F65" s="110"/>
      <c r="G65" s="77">
        <f t="shared" si="8"/>
        <v>0</v>
      </c>
      <c r="H65" s="73"/>
      <c r="I65" s="110"/>
      <c r="J65" s="201"/>
      <c r="K65" s="74" t="str">
        <f>_xlfn.IFNA(INDEX(ExpenditureCodes!A:A,MATCH(CapitalSheet!L65,ExpenditureCodes!B:B,0)),"")</f>
        <v/>
      </c>
      <c r="L65" s="75"/>
      <c r="M65" s="76"/>
    </row>
    <row r="66" spans="1:13" ht="23.1" customHeight="1">
      <c r="A66" s="77">
        <f t="shared" si="6"/>
        <v>0</v>
      </c>
      <c r="B66" s="73"/>
      <c r="C66" s="110"/>
      <c r="D66" s="77">
        <f t="shared" si="7"/>
        <v>0</v>
      </c>
      <c r="E66" s="73"/>
      <c r="F66" s="110"/>
      <c r="G66" s="77">
        <f t="shared" si="8"/>
        <v>0</v>
      </c>
      <c r="H66" s="73"/>
      <c r="I66" s="110"/>
      <c r="J66" s="201"/>
      <c r="K66" s="74" t="str">
        <f>_xlfn.IFNA(INDEX(ExpenditureCodes!A:A,MATCH(CapitalSheet!L66,ExpenditureCodes!B:B,0)),"")</f>
        <v/>
      </c>
      <c r="L66" s="75"/>
      <c r="M66" s="76"/>
    </row>
    <row r="67" spans="1:13" ht="23.1" customHeight="1">
      <c r="A67" s="77">
        <f t="shared" si="6"/>
        <v>0</v>
      </c>
      <c r="B67" s="73"/>
      <c r="C67" s="110"/>
      <c r="D67" s="77">
        <f t="shared" si="7"/>
        <v>0</v>
      </c>
      <c r="E67" s="73"/>
      <c r="F67" s="110"/>
      <c r="G67" s="77">
        <f t="shared" si="8"/>
        <v>0</v>
      </c>
      <c r="H67" s="73"/>
      <c r="I67" s="110"/>
      <c r="J67" s="201"/>
      <c r="K67" s="74" t="str">
        <f>_xlfn.IFNA(INDEX(ExpenditureCodes!A:A,MATCH(CapitalSheet!L67,ExpenditureCodes!B:B,0)),"")</f>
        <v/>
      </c>
      <c r="L67" s="75"/>
      <c r="M67" s="76"/>
    </row>
    <row r="68" spans="1:13" ht="23.1" customHeight="1">
      <c r="A68" s="77">
        <f t="shared" si="6"/>
        <v>0</v>
      </c>
      <c r="B68" s="73"/>
      <c r="C68" s="110"/>
      <c r="D68" s="77">
        <f t="shared" si="7"/>
        <v>0</v>
      </c>
      <c r="E68" s="73"/>
      <c r="F68" s="110"/>
      <c r="G68" s="77">
        <f t="shared" si="8"/>
        <v>0</v>
      </c>
      <c r="H68" s="73"/>
      <c r="I68" s="110"/>
      <c r="J68" s="201"/>
      <c r="K68" s="74" t="str">
        <f>_xlfn.IFNA(INDEX(ExpenditureCodes!A:A,MATCH(CapitalSheet!L68,ExpenditureCodes!B:B,0)),"")</f>
        <v/>
      </c>
      <c r="L68" s="75"/>
      <c r="M68" s="76"/>
    </row>
    <row r="69" spans="1:13" ht="23.1" customHeight="1">
      <c r="A69" s="77">
        <f t="shared" si="6"/>
        <v>0</v>
      </c>
      <c r="B69" s="73"/>
      <c r="C69" s="110"/>
      <c r="D69" s="77">
        <f t="shared" si="7"/>
        <v>0</v>
      </c>
      <c r="E69" s="73"/>
      <c r="F69" s="110"/>
      <c r="G69" s="77">
        <f t="shared" si="8"/>
        <v>0</v>
      </c>
      <c r="H69" s="73"/>
      <c r="I69" s="110"/>
      <c r="J69" s="201"/>
      <c r="K69" s="74" t="str">
        <f>_xlfn.IFNA(INDEX(ExpenditureCodes!A:A,MATCH(CapitalSheet!L69,ExpenditureCodes!B:B,0)),"")</f>
        <v/>
      </c>
      <c r="L69" s="75"/>
      <c r="M69" s="76"/>
    </row>
    <row r="70" spans="1:13" ht="23.1" customHeight="1">
      <c r="A70" s="77">
        <f t="shared" si="6"/>
        <v>0</v>
      </c>
      <c r="B70" s="73"/>
      <c r="C70" s="110"/>
      <c r="D70" s="77">
        <f t="shared" si="7"/>
        <v>0</v>
      </c>
      <c r="E70" s="73"/>
      <c r="F70" s="110"/>
      <c r="G70" s="77">
        <f t="shared" si="8"/>
        <v>0</v>
      </c>
      <c r="H70" s="73"/>
      <c r="I70" s="110"/>
      <c r="J70" s="201"/>
      <c r="K70" s="74" t="str">
        <f>_xlfn.IFNA(INDEX(ExpenditureCodes!A:A,MATCH(CapitalSheet!L70,ExpenditureCodes!B:B,0)),"")</f>
        <v/>
      </c>
      <c r="L70" s="75"/>
      <c r="M70" s="76"/>
    </row>
    <row r="71" spans="1:13" ht="23.1" customHeight="1">
      <c r="A71" s="77">
        <f t="shared" si="6"/>
        <v>0</v>
      </c>
      <c r="B71" s="73"/>
      <c r="C71" s="110"/>
      <c r="D71" s="77">
        <f t="shared" si="7"/>
        <v>0</v>
      </c>
      <c r="E71" s="73"/>
      <c r="F71" s="110"/>
      <c r="G71" s="77">
        <f t="shared" si="8"/>
        <v>0</v>
      </c>
      <c r="H71" s="73"/>
      <c r="I71" s="110"/>
      <c r="J71" s="201"/>
      <c r="K71" s="74" t="str">
        <f>_xlfn.IFNA(INDEX(ExpenditureCodes!A:A,MATCH(CapitalSheet!L71,ExpenditureCodes!B:B,0)),"")</f>
        <v/>
      </c>
      <c r="L71" s="75"/>
      <c r="M71" s="76"/>
    </row>
    <row r="72" spans="1:13" ht="23.1" customHeight="1">
      <c r="A72" s="77">
        <f t="shared" si="6"/>
        <v>0</v>
      </c>
      <c r="B72" s="73"/>
      <c r="C72" s="110"/>
      <c r="D72" s="77">
        <f t="shared" si="7"/>
        <v>0</v>
      </c>
      <c r="E72" s="73"/>
      <c r="F72" s="110"/>
      <c r="G72" s="77">
        <f t="shared" si="8"/>
        <v>0</v>
      </c>
      <c r="H72" s="73"/>
      <c r="I72" s="110"/>
      <c r="J72" s="201"/>
      <c r="K72" s="74" t="str">
        <f>_xlfn.IFNA(INDEX(ExpenditureCodes!A:A,MATCH(CapitalSheet!L72,ExpenditureCodes!B:B,0)),"")</f>
        <v/>
      </c>
      <c r="L72" s="75"/>
      <c r="M72" s="76"/>
    </row>
    <row r="73" spans="1:13" ht="23.1" customHeight="1">
      <c r="A73" s="77">
        <f t="shared" si="6"/>
        <v>0</v>
      </c>
      <c r="B73" s="73"/>
      <c r="C73" s="110"/>
      <c r="D73" s="77">
        <f t="shared" si="7"/>
        <v>0</v>
      </c>
      <c r="E73" s="73"/>
      <c r="F73" s="110"/>
      <c r="G73" s="77">
        <f t="shared" si="8"/>
        <v>0</v>
      </c>
      <c r="H73" s="73"/>
      <c r="I73" s="110"/>
      <c r="J73" s="201"/>
      <c r="K73" s="74" t="str">
        <f>_xlfn.IFNA(INDEX(ExpenditureCodes!A:A,MATCH(CapitalSheet!L73,ExpenditureCodes!B:B,0)),"")</f>
        <v/>
      </c>
      <c r="L73" s="75"/>
      <c r="M73" s="76"/>
    </row>
    <row r="74" spans="1:13" ht="23.1" customHeight="1">
      <c r="A74" s="77">
        <f t="shared" ref="A74:A100" si="9">B74*C74</f>
        <v>0</v>
      </c>
      <c r="B74" s="73"/>
      <c r="C74" s="110"/>
      <c r="D74" s="77">
        <f t="shared" ref="D74:D100" si="10">E74*F74</f>
        <v>0</v>
      </c>
      <c r="E74" s="73"/>
      <c r="F74" s="110"/>
      <c r="G74" s="77">
        <f t="shared" ref="G74:G100" si="11">H74*I74</f>
        <v>0</v>
      </c>
      <c r="H74" s="73"/>
      <c r="I74" s="110"/>
      <c r="J74" s="201"/>
      <c r="K74" s="74" t="str">
        <f>_xlfn.IFNA(INDEX(ExpenditureCodes!A:A,MATCH(CapitalSheet!L74,ExpenditureCodes!B:B,0)),"")</f>
        <v/>
      </c>
      <c r="L74" s="75"/>
      <c r="M74" s="76"/>
    </row>
    <row r="75" spans="1:13" ht="23.1" customHeight="1">
      <c r="A75" s="77">
        <f t="shared" si="9"/>
        <v>0</v>
      </c>
      <c r="B75" s="73"/>
      <c r="C75" s="110"/>
      <c r="D75" s="77">
        <f t="shared" si="10"/>
        <v>0</v>
      </c>
      <c r="E75" s="73"/>
      <c r="F75" s="110"/>
      <c r="G75" s="77">
        <f t="shared" si="11"/>
        <v>0</v>
      </c>
      <c r="H75" s="73"/>
      <c r="I75" s="110"/>
      <c r="J75" s="201"/>
      <c r="K75" s="74" t="str">
        <f>_xlfn.IFNA(INDEX(ExpenditureCodes!A:A,MATCH(CapitalSheet!L75,ExpenditureCodes!B:B,0)),"")</f>
        <v/>
      </c>
      <c r="L75" s="75"/>
      <c r="M75" s="76"/>
    </row>
    <row r="76" spans="1:13" ht="23.1" customHeight="1">
      <c r="A76" s="77">
        <f t="shared" si="9"/>
        <v>0</v>
      </c>
      <c r="B76" s="73"/>
      <c r="C76" s="110"/>
      <c r="D76" s="77">
        <f t="shared" si="10"/>
        <v>0</v>
      </c>
      <c r="E76" s="73"/>
      <c r="F76" s="110"/>
      <c r="G76" s="77">
        <f t="shared" si="11"/>
        <v>0</v>
      </c>
      <c r="H76" s="73"/>
      <c r="I76" s="110"/>
      <c r="J76" s="201"/>
      <c r="K76" s="74" t="str">
        <f>_xlfn.IFNA(INDEX(ExpenditureCodes!A:A,MATCH(CapitalSheet!L76,ExpenditureCodes!B:B,0)),"")</f>
        <v/>
      </c>
      <c r="L76" s="75"/>
      <c r="M76" s="76"/>
    </row>
    <row r="77" spans="1:13" ht="23.1" customHeight="1">
      <c r="A77" s="77">
        <f t="shared" si="9"/>
        <v>0</v>
      </c>
      <c r="B77" s="73"/>
      <c r="C77" s="110"/>
      <c r="D77" s="77">
        <f t="shared" si="10"/>
        <v>0</v>
      </c>
      <c r="E77" s="73"/>
      <c r="F77" s="110"/>
      <c r="G77" s="77">
        <f t="shared" si="11"/>
        <v>0</v>
      </c>
      <c r="H77" s="73"/>
      <c r="I77" s="110"/>
      <c r="J77" s="201"/>
      <c r="K77" s="74" t="str">
        <f>_xlfn.IFNA(INDEX(ExpenditureCodes!A:A,MATCH(CapitalSheet!L77,ExpenditureCodes!B:B,0)),"")</f>
        <v/>
      </c>
      <c r="L77" s="75"/>
      <c r="M77" s="76"/>
    </row>
    <row r="78" spans="1:13" ht="23.1" customHeight="1">
      <c r="A78" s="77">
        <f t="shared" si="9"/>
        <v>0</v>
      </c>
      <c r="B78" s="73"/>
      <c r="C78" s="110"/>
      <c r="D78" s="77">
        <f t="shared" si="10"/>
        <v>0</v>
      </c>
      <c r="E78" s="73"/>
      <c r="F78" s="110"/>
      <c r="G78" s="77">
        <f t="shared" si="11"/>
        <v>0</v>
      </c>
      <c r="H78" s="73"/>
      <c r="I78" s="110"/>
      <c r="J78" s="201"/>
      <c r="K78" s="74" t="str">
        <f>_xlfn.IFNA(INDEX(ExpenditureCodes!A:A,MATCH(CapitalSheet!L78,ExpenditureCodes!B:B,0)),"")</f>
        <v/>
      </c>
      <c r="L78" s="75"/>
      <c r="M78" s="76"/>
    </row>
    <row r="79" spans="1:13" ht="23.1" customHeight="1">
      <c r="A79" s="77">
        <f t="shared" si="9"/>
        <v>0</v>
      </c>
      <c r="B79" s="73"/>
      <c r="C79" s="110"/>
      <c r="D79" s="77">
        <f t="shared" si="10"/>
        <v>0</v>
      </c>
      <c r="E79" s="73"/>
      <c r="F79" s="110"/>
      <c r="G79" s="77">
        <f t="shared" si="11"/>
        <v>0</v>
      </c>
      <c r="H79" s="73"/>
      <c r="I79" s="110"/>
      <c r="J79" s="201"/>
      <c r="K79" s="74" t="str">
        <f>_xlfn.IFNA(INDEX(ExpenditureCodes!A:A,MATCH(CapitalSheet!L79,ExpenditureCodes!B:B,0)),"")</f>
        <v/>
      </c>
      <c r="L79" s="75"/>
      <c r="M79" s="76"/>
    </row>
    <row r="80" spans="1:13" ht="23.1" customHeight="1">
      <c r="A80" s="77">
        <f t="shared" si="9"/>
        <v>0</v>
      </c>
      <c r="B80" s="73"/>
      <c r="C80" s="110"/>
      <c r="D80" s="77">
        <f t="shared" si="10"/>
        <v>0</v>
      </c>
      <c r="E80" s="73"/>
      <c r="F80" s="110"/>
      <c r="G80" s="77">
        <f t="shared" si="11"/>
        <v>0</v>
      </c>
      <c r="H80" s="73"/>
      <c r="I80" s="110"/>
      <c r="J80" s="201"/>
      <c r="K80" s="74" t="str">
        <f>_xlfn.IFNA(INDEX(ExpenditureCodes!A:A,MATCH(CapitalSheet!L80,ExpenditureCodes!B:B,0)),"")</f>
        <v/>
      </c>
      <c r="L80" s="75"/>
      <c r="M80" s="76"/>
    </row>
    <row r="81" spans="1:13" ht="23.1" customHeight="1">
      <c r="A81" s="77">
        <f t="shared" si="9"/>
        <v>0</v>
      </c>
      <c r="B81" s="73"/>
      <c r="C81" s="110"/>
      <c r="D81" s="77">
        <f t="shared" si="10"/>
        <v>0</v>
      </c>
      <c r="E81" s="73"/>
      <c r="F81" s="110"/>
      <c r="G81" s="77">
        <f t="shared" si="11"/>
        <v>0</v>
      </c>
      <c r="H81" s="73"/>
      <c r="I81" s="110"/>
      <c r="J81" s="201"/>
      <c r="K81" s="74" t="str">
        <f>_xlfn.IFNA(INDEX(ExpenditureCodes!A:A,MATCH(CapitalSheet!L81,ExpenditureCodes!B:B,0)),"")</f>
        <v/>
      </c>
      <c r="L81" s="75"/>
      <c r="M81" s="76"/>
    </row>
    <row r="82" spans="1:13" ht="23.1" customHeight="1">
      <c r="A82" s="77">
        <f t="shared" si="9"/>
        <v>0</v>
      </c>
      <c r="B82" s="73"/>
      <c r="C82" s="110"/>
      <c r="D82" s="77">
        <f t="shared" si="10"/>
        <v>0</v>
      </c>
      <c r="E82" s="73"/>
      <c r="F82" s="110"/>
      <c r="G82" s="77">
        <f t="shared" si="11"/>
        <v>0</v>
      </c>
      <c r="H82" s="73"/>
      <c r="I82" s="110"/>
      <c r="J82" s="201"/>
      <c r="K82" s="74" t="str">
        <f>_xlfn.IFNA(INDEX(ExpenditureCodes!A:A,MATCH(CapitalSheet!L82,ExpenditureCodes!B:B,0)),"")</f>
        <v/>
      </c>
      <c r="L82" s="75"/>
      <c r="M82" s="76"/>
    </row>
    <row r="83" spans="1:13" ht="23.1" customHeight="1">
      <c r="A83" s="77">
        <f t="shared" si="9"/>
        <v>0</v>
      </c>
      <c r="B83" s="73"/>
      <c r="C83" s="110"/>
      <c r="D83" s="77">
        <f t="shared" si="10"/>
        <v>0</v>
      </c>
      <c r="E83" s="73"/>
      <c r="F83" s="110"/>
      <c r="G83" s="77">
        <f t="shared" si="11"/>
        <v>0</v>
      </c>
      <c r="H83" s="73"/>
      <c r="I83" s="110"/>
      <c r="J83" s="201"/>
      <c r="K83" s="74" t="str">
        <f>_xlfn.IFNA(INDEX(ExpenditureCodes!A:A,MATCH(CapitalSheet!L83,ExpenditureCodes!B:B,0)),"")</f>
        <v/>
      </c>
      <c r="L83" s="75"/>
      <c r="M83" s="76"/>
    </row>
    <row r="84" spans="1:13" ht="23.1" customHeight="1">
      <c r="A84" s="77">
        <f t="shared" si="9"/>
        <v>0</v>
      </c>
      <c r="B84" s="73"/>
      <c r="C84" s="110"/>
      <c r="D84" s="77">
        <f t="shared" si="10"/>
        <v>0</v>
      </c>
      <c r="E84" s="73"/>
      <c r="F84" s="110"/>
      <c r="G84" s="77">
        <f t="shared" si="11"/>
        <v>0</v>
      </c>
      <c r="H84" s="73"/>
      <c r="I84" s="110"/>
      <c r="J84" s="201"/>
      <c r="K84" s="74" t="str">
        <f>_xlfn.IFNA(INDEX(ExpenditureCodes!A:A,MATCH(CapitalSheet!L84,ExpenditureCodes!B:B,0)),"")</f>
        <v/>
      </c>
      <c r="L84" s="75"/>
      <c r="M84" s="76"/>
    </row>
    <row r="85" spans="1:13" ht="23.1" customHeight="1">
      <c r="A85" s="77">
        <f t="shared" si="9"/>
        <v>0</v>
      </c>
      <c r="B85" s="73"/>
      <c r="C85" s="110"/>
      <c r="D85" s="77">
        <f t="shared" si="10"/>
        <v>0</v>
      </c>
      <c r="E85" s="73"/>
      <c r="F85" s="110"/>
      <c r="G85" s="77">
        <f t="shared" si="11"/>
        <v>0</v>
      </c>
      <c r="H85" s="73"/>
      <c r="I85" s="110"/>
      <c r="J85" s="201"/>
      <c r="K85" s="74" t="str">
        <f>_xlfn.IFNA(INDEX(ExpenditureCodes!A:A,MATCH(CapitalSheet!L85,ExpenditureCodes!B:B,0)),"")</f>
        <v/>
      </c>
      <c r="L85" s="75"/>
      <c r="M85" s="76"/>
    </row>
    <row r="86" spans="1:13" ht="23.1" customHeight="1">
      <c r="A86" s="77">
        <f t="shared" si="9"/>
        <v>0</v>
      </c>
      <c r="B86" s="73"/>
      <c r="C86" s="110"/>
      <c r="D86" s="77">
        <f t="shared" si="10"/>
        <v>0</v>
      </c>
      <c r="E86" s="73"/>
      <c r="F86" s="110"/>
      <c r="G86" s="77">
        <f t="shared" si="11"/>
        <v>0</v>
      </c>
      <c r="H86" s="73"/>
      <c r="I86" s="110"/>
      <c r="J86" s="201"/>
      <c r="K86" s="74" t="str">
        <f>_xlfn.IFNA(INDEX(ExpenditureCodes!A:A,MATCH(CapitalSheet!L86,ExpenditureCodes!B:B,0)),"")</f>
        <v/>
      </c>
      <c r="L86" s="75"/>
      <c r="M86" s="76"/>
    </row>
    <row r="87" spans="1:13" ht="23.1" customHeight="1">
      <c r="A87" s="77">
        <f t="shared" si="9"/>
        <v>0</v>
      </c>
      <c r="B87" s="73"/>
      <c r="C87" s="110"/>
      <c r="D87" s="77">
        <f t="shared" si="10"/>
        <v>0</v>
      </c>
      <c r="E87" s="73"/>
      <c r="F87" s="110"/>
      <c r="G87" s="77">
        <f t="shared" si="11"/>
        <v>0</v>
      </c>
      <c r="H87" s="73"/>
      <c r="I87" s="110"/>
      <c r="J87" s="201"/>
      <c r="K87" s="74" t="str">
        <f>_xlfn.IFNA(INDEX(ExpenditureCodes!A:A,MATCH(CapitalSheet!L87,ExpenditureCodes!B:B,0)),"")</f>
        <v/>
      </c>
      <c r="L87" s="75"/>
      <c r="M87" s="76"/>
    </row>
    <row r="88" spans="1:13" ht="23.1" customHeight="1">
      <c r="A88" s="77">
        <f t="shared" si="9"/>
        <v>0</v>
      </c>
      <c r="B88" s="73"/>
      <c r="C88" s="110"/>
      <c r="D88" s="77">
        <f t="shared" si="10"/>
        <v>0</v>
      </c>
      <c r="E88" s="73"/>
      <c r="F88" s="110"/>
      <c r="G88" s="77">
        <f t="shared" si="11"/>
        <v>0</v>
      </c>
      <c r="H88" s="73"/>
      <c r="I88" s="110"/>
      <c r="J88" s="201"/>
      <c r="K88" s="74" t="str">
        <f>_xlfn.IFNA(INDEX(ExpenditureCodes!A:A,MATCH(CapitalSheet!L88,ExpenditureCodes!B:B,0)),"")</f>
        <v/>
      </c>
      <c r="L88" s="75"/>
      <c r="M88" s="76"/>
    </row>
    <row r="89" spans="1:13" ht="23.1" customHeight="1">
      <c r="A89" s="77">
        <f t="shared" si="9"/>
        <v>0</v>
      </c>
      <c r="B89" s="73"/>
      <c r="C89" s="110"/>
      <c r="D89" s="77">
        <f t="shared" si="10"/>
        <v>0</v>
      </c>
      <c r="E89" s="73"/>
      <c r="F89" s="110"/>
      <c r="G89" s="77">
        <f t="shared" si="11"/>
        <v>0</v>
      </c>
      <c r="H89" s="73"/>
      <c r="I89" s="110"/>
      <c r="J89" s="201"/>
      <c r="K89" s="74" t="str">
        <f>_xlfn.IFNA(INDEX(ExpenditureCodes!A:A,MATCH(CapitalSheet!L89,ExpenditureCodes!B:B,0)),"")</f>
        <v/>
      </c>
      <c r="L89" s="75"/>
      <c r="M89" s="76"/>
    </row>
    <row r="90" spans="1:13" ht="23.1" customHeight="1">
      <c r="A90" s="77">
        <f t="shared" si="9"/>
        <v>0</v>
      </c>
      <c r="B90" s="73"/>
      <c r="C90" s="110"/>
      <c r="D90" s="77">
        <f t="shared" si="10"/>
        <v>0</v>
      </c>
      <c r="E90" s="73"/>
      <c r="F90" s="110"/>
      <c r="G90" s="77">
        <f t="shared" si="11"/>
        <v>0</v>
      </c>
      <c r="H90" s="73"/>
      <c r="I90" s="110"/>
      <c r="J90" s="201"/>
      <c r="K90" s="74" t="str">
        <f>_xlfn.IFNA(INDEX(ExpenditureCodes!A:A,MATCH(CapitalSheet!L90,ExpenditureCodes!B:B,0)),"")</f>
        <v/>
      </c>
      <c r="L90" s="75"/>
      <c r="M90" s="76"/>
    </row>
    <row r="91" spans="1:13" ht="23.1" customHeight="1">
      <c r="A91" s="77">
        <f t="shared" si="9"/>
        <v>0</v>
      </c>
      <c r="B91" s="73"/>
      <c r="C91" s="110"/>
      <c r="D91" s="77">
        <f t="shared" si="10"/>
        <v>0</v>
      </c>
      <c r="E91" s="73"/>
      <c r="F91" s="110"/>
      <c r="G91" s="77">
        <f t="shared" si="11"/>
        <v>0</v>
      </c>
      <c r="H91" s="73"/>
      <c r="I91" s="110"/>
      <c r="J91" s="201"/>
      <c r="K91" s="74" t="str">
        <f>_xlfn.IFNA(INDEX(ExpenditureCodes!A:A,MATCH(CapitalSheet!L91,ExpenditureCodes!B:B,0)),"")</f>
        <v/>
      </c>
      <c r="L91" s="75"/>
      <c r="M91" s="76"/>
    </row>
    <row r="92" spans="1:13" ht="23.1" customHeight="1">
      <c r="A92" s="77">
        <f t="shared" si="9"/>
        <v>0</v>
      </c>
      <c r="B92" s="73"/>
      <c r="C92" s="110"/>
      <c r="D92" s="77">
        <f t="shared" si="10"/>
        <v>0</v>
      </c>
      <c r="E92" s="73"/>
      <c r="F92" s="110"/>
      <c r="G92" s="77">
        <f t="shared" si="11"/>
        <v>0</v>
      </c>
      <c r="H92" s="73"/>
      <c r="I92" s="110"/>
      <c r="J92" s="201"/>
      <c r="K92" s="74" t="str">
        <f>_xlfn.IFNA(INDEX(ExpenditureCodes!A:A,MATCH(CapitalSheet!L92,ExpenditureCodes!B:B,0)),"")</f>
        <v/>
      </c>
      <c r="L92" s="75"/>
      <c r="M92" s="76"/>
    </row>
    <row r="93" spans="1:13" ht="23.1" customHeight="1">
      <c r="A93" s="77">
        <f t="shared" si="9"/>
        <v>0</v>
      </c>
      <c r="B93" s="73"/>
      <c r="C93" s="110"/>
      <c r="D93" s="77">
        <f t="shared" si="10"/>
        <v>0</v>
      </c>
      <c r="E93" s="73"/>
      <c r="F93" s="110"/>
      <c r="G93" s="77">
        <f t="shared" si="11"/>
        <v>0</v>
      </c>
      <c r="H93" s="73"/>
      <c r="I93" s="110"/>
      <c r="J93" s="201"/>
      <c r="K93" s="74" t="str">
        <f>_xlfn.IFNA(INDEX(ExpenditureCodes!A:A,MATCH(CapitalSheet!L93,ExpenditureCodes!B:B,0)),"")</f>
        <v/>
      </c>
      <c r="L93" s="75"/>
      <c r="M93" s="76"/>
    </row>
    <row r="94" spans="1:13" ht="23.1" customHeight="1">
      <c r="A94" s="77">
        <f t="shared" si="9"/>
        <v>0</v>
      </c>
      <c r="B94" s="73"/>
      <c r="C94" s="110"/>
      <c r="D94" s="77">
        <f t="shared" si="10"/>
        <v>0</v>
      </c>
      <c r="E94" s="73"/>
      <c r="F94" s="110"/>
      <c r="G94" s="77">
        <f t="shared" si="11"/>
        <v>0</v>
      </c>
      <c r="H94" s="73"/>
      <c r="I94" s="110"/>
      <c r="J94" s="201"/>
      <c r="K94" s="74" t="str">
        <f>_xlfn.IFNA(INDEX(ExpenditureCodes!A:A,MATCH(CapitalSheet!L94,ExpenditureCodes!B:B,0)),"")</f>
        <v/>
      </c>
      <c r="L94" s="75"/>
      <c r="M94" s="76"/>
    </row>
    <row r="95" spans="1:13" ht="23.1" customHeight="1">
      <c r="A95" s="77">
        <f t="shared" si="9"/>
        <v>0</v>
      </c>
      <c r="B95" s="73"/>
      <c r="C95" s="110"/>
      <c r="D95" s="77">
        <f t="shared" si="10"/>
        <v>0</v>
      </c>
      <c r="E95" s="73"/>
      <c r="F95" s="110"/>
      <c r="G95" s="77">
        <f t="shared" si="11"/>
        <v>0</v>
      </c>
      <c r="H95" s="73"/>
      <c r="I95" s="110"/>
      <c r="J95" s="201"/>
      <c r="K95" s="74" t="str">
        <f>_xlfn.IFNA(INDEX(ExpenditureCodes!A:A,MATCH(CapitalSheet!L95,ExpenditureCodes!B:B,0)),"")</f>
        <v/>
      </c>
      <c r="L95" s="75"/>
      <c r="M95" s="76"/>
    </row>
    <row r="96" spans="1:13" ht="23.1" customHeight="1">
      <c r="A96" s="77">
        <f t="shared" si="9"/>
        <v>0</v>
      </c>
      <c r="B96" s="73"/>
      <c r="C96" s="110"/>
      <c r="D96" s="77">
        <f t="shared" si="10"/>
        <v>0</v>
      </c>
      <c r="E96" s="73"/>
      <c r="F96" s="110"/>
      <c r="G96" s="77">
        <f t="shared" si="11"/>
        <v>0</v>
      </c>
      <c r="H96" s="73"/>
      <c r="I96" s="110"/>
      <c r="J96" s="201"/>
      <c r="K96" s="74" t="str">
        <f>_xlfn.IFNA(INDEX(ExpenditureCodes!A:A,MATCH(CapitalSheet!L96,ExpenditureCodes!B:B,0)),"")</f>
        <v/>
      </c>
      <c r="L96" s="75"/>
      <c r="M96" s="76"/>
    </row>
    <row r="97" spans="1:13" ht="23.1" customHeight="1">
      <c r="A97" s="77">
        <f t="shared" si="9"/>
        <v>0</v>
      </c>
      <c r="B97" s="73"/>
      <c r="C97" s="110"/>
      <c r="D97" s="77">
        <f t="shared" si="10"/>
        <v>0</v>
      </c>
      <c r="E97" s="73"/>
      <c r="F97" s="110"/>
      <c r="G97" s="77">
        <f t="shared" si="11"/>
        <v>0</v>
      </c>
      <c r="H97" s="73"/>
      <c r="I97" s="110"/>
      <c r="J97" s="201"/>
      <c r="K97" s="74" t="str">
        <f>_xlfn.IFNA(INDEX(ExpenditureCodes!A:A,MATCH(CapitalSheet!L97,ExpenditureCodes!B:B,0)),"")</f>
        <v/>
      </c>
      <c r="L97" s="75"/>
      <c r="M97" s="76"/>
    </row>
    <row r="98" spans="1:13" ht="23.1" customHeight="1">
      <c r="A98" s="77">
        <f t="shared" si="9"/>
        <v>0</v>
      </c>
      <c r="B98" s="73"/>
      <c r="C98" s="110"/>
      <c r="D98" s="77">
        <f t="shared" si="10"/>
        <v>0</v>
      </c>
      <c r="E98" s="73"/>
      <c r="F98" s="110"/>
      <c r="G98" s="77">
        <f t="shared" si="11"/>
        <v>0</v>
      </c>
      <c r="H98" s="73"/>
      <c r="I98" s="110"/>
      <c r="J98" s="201"/>
      <c r="K98" s="74" t="str">
        <f>_xlfn.IFNA(INDEX(ExpenditureCodes!A:A,MATCH(CapitalSheet!L98,ExpenditureCodes!B:B,0)),"")</f>
        <v/>
      </c>
      <c r="L98" s="75"/>
      <c r="M98" s="76"/>
    </row>
    <row r="99" spans="1:13" ht="23.1" customHeight="1">
      <c r="A99" s="77">
        <f t="shared" si="9"/>
        <v>0</v>
      </c>
      <c r="B99" s="73"/>
      <c r="C99" s="110"/>
      <c r="D99" s="77">
        <f t="shared" si="10"/>
        <v>0</v>
      </c>
      <c r="E99" s="73"/>
      <c r="F99" s="110"/>
      <c r="G99" s="77">
        <f t="shared" si="11"/>
        <v>0</v>
      </c>
      <c r="H99" s="73"/>
      <c r="I99" s="110"/>
      <c r="J99" s="201"/>
      <c r="K99" s="74" t="str">
        <f>_xlfn.IFNA(INDEX(ExpenditureCodes!A:A,MATCH(CapitalSheet!L99,ExpenditureCodes!B:B,0)),"")</f>
        <v/>
      </c>
      <c r="L99" s="75"/>
      <c r="M99" s="76"/>
    </row>
    <row r="100" spans="1:13" ht="23.1" customHeight="1" thickBot="1">
      <c r="A100" s="80">
        <f t="shared" si="9"/>
        <v>0</v>
      </c>
      <c r="B100" s="79"/>
      <c r="C100" s="111"/>
      <c r="D100" s="80">
        <f t="shared" si="10"/>
        <v>0</v>
      </c>
      <c r="E100" s="79"/>
      <c r="F100" s="111"/>
      <c r="G100" s="80">
        <f t="shared" si="11"/>
        <v>0</v>
      </c>
      <c r="H100" s="79"/>
      <c r="I100" s="111"/>
      <c r="J100" s="202"/>
      <c r="K100" s="81" t="str">
        <f>_xlfn.IFNA(INDEX(ExpenditureCodes!A:A,MATCH(CapitalSheet!L100,ExpenditureCodes!B:B,0)),"")</f>
        <v/>
      </c>
      <c r="L100" s="82"/>
      <c r="M100" s="83"/>
    </row>
    <row r="102" spans="1:13" ht="23.1" customHeight="1">
      <c r="K102" s="84"/>
      <c r="L102" s="84"/>
      <c r="M102" s="85"/>
    </row>
    <row r="103" spans="1:13" ht="23.1" customHeight="1">
      <c r="M103" s="86"/>
    </row>
  </sheetData>
  <mergeCells count="16">
    <mergeCell ref="L5:L7"/>
    <mergeCell ref="M5:M7"/>
    <mergeCell ref="G6:G7"/>
    <mergeCell ref="H6:H7"/>
    <mergeCell ref="I6:I7"/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Lists!$A$1:$A$4</xm:f>
          </x14:formula1>
          <xm:sqref>M19:M100</xm:sqref>
        </x14:dataValidation>
        <x14:dataValidation type="list" allowBlank="1" showInputMessage="1" showErrorMessage="1">
          <x14:formula1>
            <xm:f>Lists!$M$1:$M$12</xm:f>
          </x14:formula1>
          <xm:sqref>L19:L100</xm:sqref>
        </x14:dataValidation>
        <x14:dataValidation type="list" allowBlank="1" showErrorMessage="1">
          <x14:formula1>
            <xm:f>'D:\finance 2022\[rashu Budget.xlsx]Lists'!#REF!</xm:f>
          </x14:formula1>
          <xm:sqref>M9:M18</xm:sqref>
        </x14:dataValidation>
        <x14:dataValidation type="list" allowBlank="1" showErrorMessage="1">
          <x14:formula1>
            <xm:f>'D:\finance 2022\[rashu Budget.xlsx]Lists'!#REF!</xm:f>
          </x14:formula1>
          <xm:sqref>L9:L18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</sheetPr>
  <dimension ref="A1:L54"/>
  <sheetViews>
    <sheetView showGridLines="0" zoomScale="85" zoomScaleNormal="85" workbookViewId="0">
      <selection activeCell="C7" sqref="C7"/>
    </sheetView>
  </sheetViews>
  <sheetFormatPr defaultColWidth="9" defaultRowHeight="22.5" customHeight="1"/>
  <cols>
    <col min="1" max="3" width="13.77734375" style="11" bestFit="1" customWidth="1"/>
    <col min="4" max="4" width="26.6640625" style="117" bestFit="1" customWidth="1"/>
    <col min="5" max="5" width="15.33203125" style="117" customWidth="1"/>
    <col min="6" max="6" width="47.109375" style="117" customWidth="1"/>
    <col min="7" max="7" width="16.33203125" style="117" customWidth="1"/>
    <col min="8" max="8" width="24.88671875" style="117" customWidth="1"/>
    <col min="9" max="9" width="31.109375" style="117" customWidth="1"/>
    <col min="10" max="10" width="10.6640625" style="117" customWidth="1"/>
    <col min="11" max="16384" width="9" style="117"/>
  </cols>
  <sheetData>
    <row r="1" spans="1:12" s="11" customFormat="1" ht="22.5" customHeight="1">
      <c r="A1" s="17" t="s">
        <v>1207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7"/>
    </row>
    <row r="2" spans="1:12" s="11" customFormat="1" ht="38.25">
      <c r="A2" s="4" t="s">
        <v>836</v>
      </c>
      <c r="B2" s="21"/>
      <c r="C2" s="21"/>
      <c r="D2" s="21"/>
      <c r="E2" s="21"/>
      <c r="F2" s="21"/>
      <c r="G2" s="21"/>
      <c r="H2" s="21"/>
      <c r="I2" s="21"/>
      <c r="J2" s="18"/>
      <c r="K2" s="18"/>
      <c r="L2" s="4"/>
    </row>
    <row r="3" spans="1:12" s="11" customFormat="1" ht="23.1" customHeight="1">
      <c r="A3" s="66" t="str">
        <f>RashuBudget!J6</f>
        <v>ހައްދުންމަތީ މުންޑޫ ކައުންސިލްގެ އިދާރާ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66"/>
    </row>
    <row r="4" spans="1:12" s="11" customFormat="1" ht="7.5" customHeight="1" thickBot="1"/>
    <row r="5" spans="1:12" ht="37.5" customHeight="1" thickBot="1">
      <c r="A5" s="112">
        <v>2026</v>
      </c>
      <c r="B5" s="113">
        <v>2025</v>
      </c>
      <c r="C5" s="113">
        <v>2024</v>
      </c>
      <c r="D5" s="114" t="s">
        <v>759</v>
      </c>
      <c r="E5" s="114" t="s">
        <v>760</v>
      </c>
      <c r="F5" s="115" t="s">
        <v>835</v>
      </c>
      <c r="G5" s="115" t="s">
        <v>3</v>
      </c>
      <c r="H5" s="115" t="s">
        <v>761</v>
      </c>
      <c r="I5" s="115" t="s">
        <v>753</v>
      </c>
      <c r="J5" s="116" t="s">
        <v>754</v>
      </c>
    </row>
    <row r="6" spans="1:12" ht="22.5" customHeight="1" thickBot="1">
      <c r="A6" s="118">
        <f t="shared" ref="A6:B6" si="0">SUBTOTAL(9,A7:A54)</f>
        <v>0</v>
      </c>
      <c r="B6" s="119">
        <f t="shared" si="0"/>
        <v>0</v>
      </c>
      <c r="C6" s="119">
        <f>SUBTOTAL(9,C7:C54)</f>
        <v>2687880</v>
      </c>
      <c r="D6" s="70" t="s">
        <v>4</v>
      </c>
      <c r="E6" s="120"/>
      <c r="F6" s="120"/>
      <c r="G6" s="120"/>
      <c r="H6" s="120"/>
      <c r="I6" s="120"/>
      <c r="J6" s="121"/>
    </row>
    <row r="7" spans="1:12" s="226" customFormat="1" ht="22.5" customHeight="1">
      <c r="A7" s="219"/>
      <c r="B7" s="220"/>
      <c r="C7" s="220">
        <v>2687880</v>
      </c>
      <c r="D7" s="221" t="s">
        <v>837</v>
      </c>
      <c r="E7" s="222" t="s">
        <v>1192</v>
      </c>
      <c r="F7" s="222" t="s">
        <v>1193</v>
      </c>
      <c r="G7" s="221" t="s">
        <v>6</v>
      </c>
      <c r="H7" s="221" t="s">
        <v>772</v>
      </c>
      <c r="I7" s="223" t="str">
        <f>_xlfn.IFNA(INDEX([4]ExpenditureCodes!A:A,MATCH([4]PSIP!J7,[4]ExpenditureCodes!B:B,0)),"")</f>
        <v>މީހުން ދިރިނޫޅޭ ޢިމާރާތް</v>
      </c>
      <c r="J7" s="224">
        <v>421003</v>
      </c>
      <c r="K7" s="225"/>
      <c r="L7" s="225"/>
    </row>
    <row r="8" spans="1:12" ht="22.5" customHeight="1">
      <c r="A8" s="127"/>
      <c r="B8" s="128"/>
      <c r="C8" s="128"/>
      <c r="D8" s="126"/>
      <c r="E8" s="129"/>
      <c r="F8" s="129"/>
      <c r="G8" s="126"/>
      <c r="H8" s="126"/>
      <c r="I8" s="122"/>
      <c r="J8" s="124"/>
    </row>
    <row r="9" spans="1:12" ht="22.5" customHeight="1">
      <c r="A9" s="127"/>
      <c r="B9" s="128"/>
      <c r="C9" s="128"/>
      <c r="D9" s="126"/>
      <c r="E9" s="129"/>
      <c r="F9" s="129"/>
      <c r="G9" s="126"/>
      <c r="H9" s="126"/>
      <c r="I9" s="122" t="str">
        <f>_xlfn.IFNA(INDEX(ExpenditureCodes!A:A,MATCH(PSIP!J9,ExpenditureCodes!B:B,0)),"")</f>
        <v/>
      </c>
      <c r="J9" s="124"/>
    </row>
    <row r="10" spans="1:12" ht="22.5" customHeight="1">
      <c r="A10" s="127"/>
      <c r="B10" s="128"/>
      <c r="C10" s="128"/>
      <c r="D10" s="126"/>
      <c r="E10" s="129"/>
      <c r="F10" s="129"/>
      <c r="G10" s="126"/>
      <c r="H10" s="126"/>
      <c r="I10" s="122" t="str">
        <f>_xlfn.IFNA(INDEX(ExpenditureCodes!A:A,MATCH(PSIP!J10,ExpenditureCodes!B:B,0)),"")</f>
        <v/>
      </c>
      <c r="J10" s="124"/>
    </row>
    <row r="11" spans="1:12" ht="22.5" customHeight="1">
      <c r="A11" s="127"/>
      <c r="B11" s="128"/>
      <c r="C11" s="128"/>
      <c r="D11" s="126"/>
      <c r="E11" s="129"/>
      <c r="F11" s="129"/>
      <c r="G11" s="126"/>
      <c r="H11" s="126"/>
      <c r="I11" s="122" t="str">
        <f>_xlfn.IFNA(INDEX(ExpenditureCodes!A:A,MATCH(PSIP!J11,ExpenditureCodes!B:B,0)),"")</f>
        <v/>
      </c>
      <c r="J11" s="124"/>
    </row>
    <row r="12" spans="1:12" ht="22.5" customHeight="1">
      <c r="A12" s="127"/>
      <c r="B12" s="128"/>
      <c r="C12" s="128"/>
      <c r="D12" s="126"/>
      <c r="E12" s="129"/>
      <c r="F12" s="129"/>
      <c r="G12" s="126"/>
      <c r="H12" s="126"/>
      <c r="I12" s="122" t="str">
        <f>_xlfn.IFNA(INDEX(ExpenditureCodes!A:A,MATCH(PSIP!J12,ExpenditureCodes!B:B,0)),"")</f>
        <v/>
      </c>
      <c r="J12" s="124"/>
    </row>
    <row r="13" spans="1:12" ht="22.5" customHeight="1">
      <c r="A13" s="127"/>
      <c r="B13" s="128"/>
      <c r="C13" s="128"/>
      <c r="D13" s="126"/>
      <c r="E13" s="129"/>
      <c r="F13" s="129"/>
      <c r="G13" s="126"/>
      <c r="H13" s="126"/>
      <c r="I13" s="122" t="str">
        <f>_xlfn.IFNA(INDEX(ExpenditureCodes!A:A,MATCH(PSIP!J13,ExpenditureCodes!B:B,0)),"")</f>
        <v/>
      </c>
      <c r="J13" s="124"/>
    </row>
    <row r="14" spans="1:12" ht="22.5" customHeight="1">
      <c r="A14" s="127"/>
      <c r="B14" s="128"/>
      <c r="C14" s="128"/>
      <c r="D14" s="126"/>
      <c r="E14" s="129"/>
      <c r="F14" s="129"/>
      <c r="G14" s="126"/>
      <c r="H14" s="126"/>
      <c r="I14" s="122" t="str">
        <f>_xlfn.IFNA(INDEX(ExpenditureCodes!A:A,MATCH(PSIP!J14,ExpenditureCodes!B:B,0)),"")</f>
        <v/>
      </c>
      <c r="J14" s="124"/>
    </row>
    <row r="15" spans="1:12" ht="22.5" customHeight="1">
      <c r="A15" s="127"/>
      <c r="B15" s="128"/>
      <c r="C15" s="128"/>
      <c r="D15" s="126"/>
      <c r="E15" s="129"/>
      <c r="F15" s="129"/>
      <c r="G15" s="126"/>
      <c r="H15" s="126"/>
      <c r="I15" s="122" t="str">
        <f>_xlfn.IFNA(INDEX(ExpenditureCodes!A:A,MATCH(PSIP!J15,ExpenditureCodes!B:B,0)),"")</f>
        <v/>
      </c>
      <c r="J15" s="124"/>
    </row>
    <row r="16" spans="1:12" ht="22.5" customHeight="1">
      <c r="A16" s="127"/>
      <c r="B16" s="128"/>
      <c r="C16" s="128"/>
      <c r="D16" s="126"/>
      <c r="E16" s="129"/>
      <c r="F16" s="129"/>
      <c r="G16" s="126"/>
      <c r="H16" s="126"/>
      <c r="I16" s="122" t="str">
        <f>_xlfn.IFNA(INDEX(ExpenditureCodes!A:A,MATCH(PSIP!J16,ExpenditureCodes!B:B,0)),"")</f>
        <v/>
      </c>
      <c r="J16" s="124"/>
    </row>
    <row r="17" spans="1:10" ht="22.5" customHeight="1">
      <c r="A17" s="127"/>
      <c r="B17" s="128"/>
      <c r="C17" s="128"/>
      <c r="D17" s="126"/>
      <c r="E17" s="129"/>
      <c r="F17" s="129"/>
      <c r="G17" s="126"/>
      <c r="H17" s="126"/>
      <c r="I17" s="122" t="str">
        <f>_xlfn.IFNA(INDEX(ExpenditureCodes!A:A,MATCH(PSIP!J17,ExpenditureCodes!B:B,0)),"")</f>
        <v/>
      </c>
      <c r="J17" s="124"/>
    </row>
    <row r="18" spans="1:10" ht="22.5" customHeight="1">
      <c r="A18" s="127"/>
      <c r="B18" s="128"/>
      <c r="C18" s="128"/>
      <c r="D18" s="126"/>
      <c r="E18" s="129"/>
      <c r="F18" s="129"/>
      <c r="G18" s="126"/>
      <c r="H18" s="126"/>
      <c r="I18" s="122" t="str">
        <f>_xlfn.IFNA(INDEX(ExpenditureCodes!A:A,MATCH(PSIP!J18,ExpenditureCodes!B:B,0)),"")</f>
        <v/>
      </c>
      <c r="J18" s="124"/>
    </row>
    <row r="19" spans="1:10" ht="22.5" customHeight="1">
      <c r="A19" s="127"/>
      <c r="B19" s="128"/>
      <c r="C19" s="128"/>
      <c r="D19" s="126"/>
      <c r="E19" s="129"/>
      <c r="F19" s="129"/>
      <c r="G19" s="126"/>
      <c r="H19" s="126"/>
      <c r="I19" s="122" t="str">
        <f>_xlfn.IFNA(INDEX(ExpenditureCodes!A:A,MATCH(PSIP!J19,ExpenditureCodes!B:B,0)),"")</f>
        <v/>
      </c>
      <c r="J19" s="124"/>
    </row>
    <row r="20" spans="1:10" ht="22.5" customHeight="1">
      <c r="A20" s="127"/>
      <c r="B20" s="128"/>
      <c r="C20" s="128"/>
      <c r="D20" s="126"/>
      <c r="E20" s="129"/>
      <c r="F20" s="129"/>
      <c r="G20" s="126"/>
      <c r="H20" s="126"/>
      <c r="I20" s="122" t="str">
        <f>_xlfn.IFNA(INDEX(ExpenditureCodes!A:A,MATCH(PSIP!J20,ExpenditureCodes!B:B,0)),"")</f>
        <v/>
      </c>
      <c r="J20" s="124"/>
    </row>
    <row r="21" spans="1:10" ht="22.5" customHeight="1">
      <c r="A21" s="127"/>
      <c r="B21" s="128"/>
      <c r="C21" s="128"/>
      <c r="D21" s="126"/>
      <c r="E21" s="129"/>
      <c r="F21" s="129"/>
      <c r="G21" s="126"/>
      <c r="H21" s="126"/>
      <c r="I21" s="122" t="str">
        <f>_xlfn.IFNA(INDEX(ExpenditureCodes!A:A,MATCH(PSIP!J21,ExpenditureCodes!B:B,0)),"")</f>
        <v/>
      </c>
      <c r="J21" s="124"/>
    </row>
    <row r="22" spans="1:10" ht="22.5" customHeight="1">
      <c r="A22" s="127"/>
      <c r="B22" s="128"/>
      <c r="C22" s="128"/>
      <c r="D22" s="126"/>
      <c r="E22" s="129"/>
      <c r="F22" s="129"/>
      <c r="G22" s="126"/>
      <c r="H22" s="126"/>
      <c r="I22" s="122" t="str">
        <f>_xlfn.IFNA(INDEX(ExpenditureCodes!A:A,MATCH(PSIP!J22,ExpenditureCodes!B:B,0)),"")</f>
        <v/>
      </c>
      <c r="J22" s="124"/>
    </row>
    <row r="23" spans="1:10" ht="22.5" customHeight="1">
      <c r="A23" s="127"/>
      <c r="B23" s="128"/>
      <c r="C23" s="128"/>
      <c r="D23" s="126"/>
      <c r="E23" s="129"/>
      <c r="F23" s="129"/>
      <c r="G23" s="126"/>
      <c r="H23" s="126"/>
      <c r="I23" s="122" t="str">
        <f>_xlfn.IFNA(INDEX(ExpenditureCodes!A:A,MATCH(PSIP!J23,ExpenditureCodes!B:B,0)),"")</f>
        <v/>
      </c>
      <c r="J23" s="124"/>
    </row>
    <row r="24" spans="1:10" ht="22.5" customHeight="1">
      <c r="A24" s="127"/>
      <c r="B24" s="128"/>
      <c r="C24" s="128"/>
      <c r="D24" s="126"/>
      <c r="E24" s="129"/>
      <c r="F24" s="129"/>
      <c r="G24" s="126"/>
      <c r="H24" s="126"/>
      <c r="I24" s="122" t="str">
        <f>_xlfn.IFNA(INDEX(ExpenditureCodes!A:A,MATCH(PSIP!J24,ExpenditureCodes!B:B,0)),"")</f>
        <v/>
      </c>
      <c r="J24" s="124"/>
    </row>
    <row r="25" spans="1:10" ht="22.5" customHeight="1">
      <c r="A25" s="127"/>
      <c r="B25" s="128"/>
      <c r="C25" s="128"/>
      <c r="D25" s="126"/>
      <c r="E25" s="129"/>
      <c r="F25" s="129"/>
      <c r="G25" s="126"/>
      <c r="H25" s="126"/>
      <c r="I25" s="122" t="str">
        <f>_xlfn.IFNA(INDEX(ExpenditureCodes!A:A,MATCH(PSIP!J25,ExpenditureCodes!B:B,0)),"")</f>
        <v/>
      </c>
      <c r="J25" s="124"/>
    </row>
    <row r="26" spans="1:10" ht="22.5" customHeight="1">
      <c r="A26" s="127"/>
      <c r="B26" s="128"/>
      <c r="C26" s="128"/>
      <c r="D26" s="126"/>
      <c r="E26" s="129"/>
      <c r="F26" s="129"/>
      <c r="G26" s="126"/>
      <c r="H26" s="126"/>
      <c r="I26" s="122" t="str">
        <f>_xlfn.IFNA(INDEX(ExpenditureCodes!A:A,MATCH(PSIP!J26,ExpenditureCodes!B:B,0)),"")</f>
        <v/>
      </c>
      <c r="J26" s="124"/>
    </row>
    <row r="27" spans="1:10" ht="22.5" customHeight="1">
      <c r="A27" s="127"/>
      <c r="B27" s="128"/>
      <c r="C27" s="128"/>
      <c r="D27" s="126"/>
      <c r="E27" s="129"/>
      <c r="F27" s="129"/>
      <c r="G27" s="126"/>
      <c r="H27" s="126"/>
      <c r="I27" s="122" t="str">
        <f>_xlfn.IFNA(INDEX(ExpenditureCodes!A:A,MATCH(PSIP!J27,ExpenditureCodes!B:B,0)),"")</f>
        <v/>
      </c>
      <c r="J27" s="124"/>
    </row>
    <row r="28" spans="1:10" ht="22.5" customHeight="1">
      <c r="A28" s="127"/>
      <c r="B28" s="128"/>
      <c r="C28" s="128"/>
      <c r="D28" s="126"/>
      <c r="E28" s="129"/>
      <c r="F28" s="129"/>
      <c r="G28" s="126"/>
      <c r="H28" s="126"/>
      <c r="I28" s="122" t="str">
        <f>_xlfn.IFNA(INDEX(ExpenditureCodes!A:A,MATCH(PSIP!J28,ExpenditureCodes!B:B,0)),"")</f>
        <v/>
      </c>
      <c r="J28" s="124"/>
    </row>
    <row r="29" spans="1:10" ht="22.5" customHeight="1">
      <c r="A29" s="127"/>
      <c r="B29" s="128"/>
      <c r="C29" s="128"/>
      <c r="D29" s="126"/>
      <c r="E29" s="129"/>
      <c r="F29" s="129"/>
      <c r="G29" s="126"/>
      <c r="H29" s="126"/>
      <c r="I29" s="122" t="str">
        <f>_xlfn.IFNA(INDEX(ExpenditureCodes!A:A,MATCH(PSIP!J29,ExpenditureCodes!B:B,0)),"")</f>
        <v/>
      </c>
      <c r="J29" s="124"/>
    </row>
    <row r="30" spans="1:10" ht="22.5" customHeight="1">
      <c r="A30" s="127"/>
      <c r="B30" s="128"/>
      <c r="C30" s="128"/>
      <c r="D30" s="126"/>
      <c r="E30" s="129"/>
      <c r="F30" s="129"/>
      <c r="G30" s="126"/>
      <c r="H30" s="126"/>
      <c r="I30" s="122" t="str">
        <f>_xlfn.IFNA(INDEX(ExpenditureCodes!A:A,MATCH(PSIP!J30,ExpenditureCodes!B:B,0)),"")</f>
        <v/>
      </c>
      <c r="J30" s="124"/>
    </row>
    <row r="31" spans="1:10" ht="22.5" customHeight="1">
      <c r="A31" s="127"/>
      <c r="B31" s="128"/>
      <c r="C31" s="128"/>
      <c r="D31" s="126"/>
      <c r="E31" s="129"/>
      <c r="F31" s="129"/>
      <c r="G31" s="126"/>
      <c r="H31" s="126"/>
      <c r="I31" s="122" t="str">
        <f>_xlfn.IFNA(INDEX(ExpenditureCodes!A:A,MATCH(PSIP!J31,ExpenditureCodes!B:B,0)),"")</f>
        <v/>
      </c>
      <c r="J31" s="124"/>
    </row>
    <row r="32" spans="1:10" ht="22.5" customHeight="1">
      <c r="A32" s="127"/>
      <c r="B32" s="128"/>
      <c r="C32" s="128"/>
      <c r="D32" s="126"/>
      <c r="E32" s="129"/>
      <c r="F32" s="129"/>
      <c r="G32" s="126"/>
      <c r="H32" s="126"/>
      <c r="I32" s="122" t="str">
        <f>_xlfn.IFNA(INDEX(ExpenditureCodes!A:A,MATCH(PSIP!J32,ExpenditureCodes!B:B,0)),"")</f>
        <v/>
      </c>
      <c r="J32" s="124"/>
    </row>
    <row r="33" spans="1:10" ht="22.5" customHeight="1">
      <c r="A33" s="127"/>
      <c r="B33" s="128"/>
      <c r="C33" s="128"/>
      <c r="D33" s="126"/>
      <c r="E33" s="129"/>
      <c r="F33" s="129"/>
      <c r="G33" s="126"/>
      <c r="H33" s="126"/>
      <c r="I33" s="122" t="str">
        <f>_xlfn.IFNA(INDEX(ExpenditureCodes!A:A,MATCH(PSIP!J33,ExpenditureCodes!B:B,0)),"")</f>
        <v/>
      </c>
      <c r="J33" s="124"/>
    </row>
    <row r="34" spans="1:10" ht="22.5" customHeight="1">
      <c r="A34" s="127"/>
      <c r="B34" s="128"/>
      <c r="C34" s="128"/>
      <c r="D34" s="126"/>
      <c r="E34" s="129"/>
      <c r="F34" s="129"/>
      <c r="G34" s="126"/>
      <c r="H34" s="126"/>
      <c r="I34" s="122" t="str">
        <f>_xlfn.IFNA(INDEX(ExpenditureCodes!A:A,MATCH(PSIP!J34,ExpenditureCodes!B:B,0)),"")</f>
        <v/>
      </c>
      <c r="J34" s="124"/>
    </row>
    <row r="35" spans="1:10" ht="22.5" customHeight="1">
      <c r="A35" s="127"/>
      <c r="B35" s="128"/>
      <c r="C35" s="128"/>
      <c r="D35" s="126"/>
      <c r="E35" s="129"/>
      <c r="F35" s="129"/>
      <c r="G35" s="126"/>
      <c r="H35" s="126"/>
      <c r="I35" s="122" t="str">
        <f>_xlfn.IFNA(INDEX(ExpenditureCodes!A:A,MATCH(PSIP!J35,ExpenditureCodes!B:B,0)),"")</f>
        <v/>
      </c>
      <c r="J35" s="124"/>
    </row>
    <row r="36" spans="1:10" ht="22.5" customHeight="1">
      <c r="A36" s="127"/>
      <c r="B36" s="128"/>
      <c r="C36" s="128"/>
      <c r="D36" s="126"/>
      <c r="E36" s="129"/>
      <c r="F36" s="129"/>
      <c r="G36" s="126"/>
      <c r="H36" s="126"/>
      <c r="I36" s="122" t="str">
        <f>_xlfn.IFNA(INDEX(ExpenditureCodes!A:A,MATCH(PSIP!J36,ExpenditureCodes!B:B,0)),"")</f>
        <v/>
      </c>
      <c r="J36" s="124"/>
    </row>
    <row r="37" spans="1:10" ht="22.5" customHeight="1">
      <c r="A37" s="127"/>
      <c r="B37" s="128"/>
      <c r="C37" s="128"/>
      <c r="D37" s="126"/>
      <c r="E37" s="129"/>
      <c r="F37" s="129"/>
      <c r="G37" s="126"/>
      <c r="H37" s="126"/>
      <c r="I37" s="122" t="str">
        <f>_xlfn.IFNA(INDEX(ExpenditureCodes!A:A,MATCH(PSIP!J37,ExpenditureCodes!B:B,0)),"")</f>
        <v/>
      </c>
      <c r="J37" s="124"/>
    </row>
    <row r="38" spans="1:10" ht="22.5" customHeight="1">
      <c r="A38" s="127"/>
      <c r="B38" s="128"/>
      <c r="C38" s="128"/>
      <c r="D38" s="126"/>
      <c r="E38" s="129"/>
      <c r="F38" s="129"/>
      <c r="G38" s="126"/>
      <c r="H38" s="126"/>
      <c r="I38" s="122" t="str">
        <f>_xlfn.IFNA(INDEX(ExpenditureCodes!A:A,MATCH(PSIP!J38,ExpenditureCodes!B:B,0)),"")</f>
        <v/>
      </c>
      <c r="J38" s="124"/>
    </row>
    <row r="39" spans="1:10" ht="22.5" customHeight="1">
      <c r="A39" s="127"/>
      <c r="B39" s="128"/>
      <c r="C39" s="128"/>
      <c r="D39" s="126"/>
      <c r="E39" s="129"/>
      <c r="F39" s="129"/>
      <c r="G39" s="126"/>
      <c r="H39" s="126"/>
      <c r="I39" s="122" t="str">
        <f>_xlfn.IFNA(INDEX(ExpenditureCodes!A:A,MATCH(PSIP!J39,ExpenditureCodes!B:B,0)),"")</f>
        <v/>
      </c>
      <c r="J39" s="124"/>
    </row>
    <row r="40" spans="1:10" ht="22.5" customHeight="1">
      <c r="A40" s="127"/>
      <c r="B40" s="128"/>
      <c r="C40" s="128"/>
      <c r="D40" s="126"/>
      <c r="E40" s="129"/>
      <c r="F40" s="129"/>
      <c r="G40" s="126"/>
      <c r="H40" s="126"/>
      <c r="I40" s="122" t="str">
        <f>_xlfn.IFNA(INDEX(ExpenditureCodes!A:A,MATCH(PSIP!J40,ExpenditureCodes!B:B,0)),"")</f>
        <v/>
      </c>
      <c r="J40" s="124"/>
    </row>
    <row r="41" spans="1:10" ht="22.5" customHeight="1">
      <c r="A41" s="127"/>
      <c r="B41" s="128"/>
      <c r="C41" s="128"/>
      <c r="D41" s="126"/>
      <c r="E41" s="129"/>
      <c r="F41" s="129"/>
      <c r="G41" s="126"/>
      <c r="H41" s="126"/>
      <c r="I41" s="122" t="str">
        <f>_xlfn.IFNA(INDEX(ExpenditureCodes!A:A,MATCH(PSIP!J41,ExpenditureCodes!B:B,0)),"")</f>
        <v/>
      </c>
      <c r="J41" s="124"/>
    </row>
    <row r="42" spans="1:10" ht="22.5" customHeight="1">
      <c r="A42" s="127"/>
      <c r="B42" s="128"/>
      <c r="C42" s="128"/>
      <c r="D42" s="126"/>
      <c r="E42" s="129"/>
      <c r="F42" s="129"/>
      <c r="G42" s="126"/>
      <c r="H42" s="126"/>
      <c r="I42" s="122" t="str">
        <f>_xlfn.IFNA(INDEX(ExpenditureCodes!A:A,MATCH(PSIP!J42,ExpenditureCodes!B:B,0)),"")</f>
        <v/>
      </c>
      <c r="J42" s="124"/>
    </row>
    <row r="43" spans="1:10" ht="22.5" customHeight="1">
      <c r="A43" s="127"/>
      <c r="B43" s="128"/>
      <c r="C43" s="128"/>
      <c r="D43" s="126"/>
      <c r="E43" s="129"/>
      <c r="F43" s="129"/>
      <c r="G43" s="126"/>
      <c r="H43" s="126"/>
      <c r="I43" s="122" t="str">
        <f>_xlfn.IFNA(INDEX(ExpenditureCodes!A:A,MATCH(PSIP!J43,ExpenditureCodes!B:B,0)),"")</f>
        <v/>
      </c>
      <c r="J43" s="124"/>
    </row>
    <row r="44" spans="1:10" ht="22.5" customHeight="1">
      <c r="A44" s="127"/>
      <c r="B44" s="128"/>
      <c r="C44" s="128"/>
      <c r="D44" s="126"/>
      <c r="E44" s="129"/>
      <c r="F44" s="129"/>
      <c r="G44" s="126"/>
      <c r="H44" s="126"/>
      <c r="I44" s="122" t="str">
        <f>_xlfn.IFNA(INDEX(ExpenditureCodes!A:A,MATCH(PSIP!J44,ExpenditureCodes!B:B,0)),"")</f>
        <v/>
      </c>
      <c r="J44" s="124"/>
    </row>
    <row r="45" spans="1:10" ht="22.5" customHeight="1">
      <c r="A45" s="127"/>
      <c r="B45" s="128"/>
      <c r="C45" s="128"/>
      <c r="D45" s="126"/>
      <c r="E45" s="129"/>
      <c r="F45" s="129"/>
      <c r="G45" s="126"/>
      <c r="H45" s="126"/>
      <c r="I45" s="122" t="str">
        <f>_xlfn.IFNA(INDEX(ExpenditureCodes!A:A,MATCH(PSIP!J45,ExpenditureCodes!B:B,0)),"")</f>
        <v/>
      </c>
      <c r="J45" s="124"/>
    </row>
    <row r="46" spans="1:10" ht="22.5" customHeight="1">
      <c r="A46" s="127"/>
      <c r="B46" s="128"/>
      <c r="C46" s="128"/>
      <c r="D46" s="126"/>
      <c r="E46" s="129"/>
      <c r="F46" s="129"/>
      <c r="G46" s="126"/>
      <c r="H46" s="126"/>
      <c r="I46" s="122" t="str">
        <f>_xlfn.IFNA(INDEX(ExpenditureCodes!A:A,MATCH(PSIP!J46,ExpenditureCodes!B:B,0)),"")</f>
        <v/>
      </c>
      <c r="J46" s="124"/>
    </row>
    <row r="47" spans="1:10" ht="22.5" customHeight="1">
      <c r="A47" s="127"/>
      <c r="B47" s="128"/>
      <c r="C47" s="128"/>
      <c r="D47" s="126"/>
      <c r="E47" s="129"/>
      <c r="F47" s="129"/>
      <c r="G47" s="126"/>
      <c r="H47" s="126"/>
      <c r="I47" s="122" t="str">
        <f>_xlfn.IFNA(INDEX(ExpenditureCodes!A:A,MATCH(PSIP!J47,ExpenditureCodes!B:B,0)),"")</f>
        <v/>
      </c>
      <c r="J47" s="124"/>
    </row>
    <row r="48" spans="1:10" ht="22.5" customHeight="1">
      <c r="A48" s="127"/>
      <c r="B48" s="128"/>
      <c r="C48" s="128"/>
      <c r="D48" s="126"/>
      <c r="E48" s="129"/>
      <c r="F48" s="129"/>
      <c r="G48" s="126"/>
      <c r="H48" s="126"/>
      <c r="I48" s="122" t="str">
        <f>_xlfn.IFNA(INDEX(ExpenditureCodes!A:A,MATCH(PSIP!J48,ExpenditureCodes!B:B,0)),"")</f>
        <v/>
      </c>
      <c r="J48" s="124"/>
    </row>
    <row r="49" spans="1:10" ht="22.5" customHeight="1">
      <c r="A49" s="127"/>
      <c r="B49" s="128"/>
      <c r="C49" s="128"/>
      <c r="D49" s="126"/>
      <c r="E49" s="129"/>
      <c r="F49" s="129"/>
      <c r="G49" s="126"/>
      <c r="H49" s="126"/>
      <c r="I49" s="122" t="str">
        <f>_xlfn.IFNA(INDEX(ExpenditureCodes!A:A,MATCH(PSIP!J49,ExpenditureCodes!B:B,0)),"")</f>
        <v/>
      </c>
      <c r="J49" s="124"/>
    </row>
    <row r="50" spans="1:10" ht="22.5" customHeight="1">
      <c r="A50" s="127"/>
      <c r="B50" s="128"/>
      <c r="C50" s="128"/>
      <c r="D50" s="126"/>
      <c r="E50" s="129"/>
      <c r="F50" s="129"/>
      <c r="G50" s="126"/>
      <c r="H50" s="126"/>
      <c r="I50" s="122" t="str">
        <f>_xlfn.IFNA(INDEX(ExpenditureCodes!A:A,MATCH(PSIP!J50,ExpenditureCodes!B:B,0)),"")</f>
        <v/>
      </c>
      <c r="J50" s="124"/>
    </row>
    <row r="51" spans="1:10" ht="22.5" customHeight="1">
      <c r="A51" s="127"/>
      <c r="B51" s="128"/>
      <c r="C51" s="128"/>
      <c r="D51" s="126"/>
      <c r="E51" s="129"/>
      <c r="F51" s="129"/>
      <c r="G51" s="126"/>
      <c r="H51" s="126"/>
      <c r="I51" s="122" t="str">
        <f>_xlfn.IFNA(INDEX(ExpenditureCodes!A:A,MATCH(PSIP!J51,ExpenditureCodes!B:B,0)),"")</f>
        <v/>
      </c>
      <c r="J51" s="124"/>
    </row>
    <row r="52" spans="1:10" ht="22.5" customHeight="1">
      <c r="A52" s="127"/>
      <c r="B52" s="128"/>
      <c r="C52" s="128"/>
      <c r="D52" s="126"/>
      <c r="E52" s="129"/>
      <c r="F52" s="129"/>
      <c r="G52" s="126"/>
      <c r="H52" s="126"/>
      <c r="I52" s="122" t="str">
        <f>_xlfn.IFNA(INDEX(ExpenditureCodes!A:A,MATCH(PSIP!J52,ExpenditureCodes!B:B,0)),"")</f>
        <v/>
      </c>
      <c r="J52" s="124"/>
    </row>
    <row r="53" spans="1:10" ht="22.5" customHeight="1">
      <c r="A53" s="127"/>
      <c r="B53" s="128"/>
      <c r="C53" s="128"/>
      <c r="D53" s="126"/>
      <c r="E53" s="129"/>
      <c r="F53" s="129"/>
      <c r="G53" s="126"/>
      <c r="H53" s="126"/>
      <c r="I53" s="122" t="str">
        <f>_xlfn.IFNA(INDEX(ExpenditureCodes!A:A,MATCH(PSIP!J53,ExpenditureCodes!B:B,0)),"")</f>
        <v/>
      </c>
      <c r="J53" s="124"/>
    </row>
    <row r="54" spans="1:10" ht="22.5" customHeight="1" thickBot="1">
      <c r="A54" s="130"/>
      <c r="B54" s="131"/>
      <c r="C54" s="131"/>
      <c r="D54" s="132"/>
      <c r="E54" s="133"/>
      <c r="F54" s="133"/>
      <c r="G54" s="132"/>
      <c r="H54" s="132"/>
      <c r="I54" s="123" t="str">
        <f>_xlfn.IFNA(INDEX(ExpenditureCodes!A:A,MATCH(PSIP!J54,ExpenditureCodes!B:B,0)),"")</f>
        <v/>
      </c>
      <c r="J54" s="125"/>
    </row>
  </sheetData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Lists!$O$1:$O$9</xm:f>
          </x14:formula1>
          <xm:sqref>J8:J54</xm:sqref>
        </x14:dataValidation>
        <x14:dataValidation type="list" allowBlank="1" showInputMessage="1" showErrorMessage="1">
          <x14:formula1>
            <xm:f>Lists!$A$1:$A$4</xm:f>
          </x14:formula1>
          <xm:sqref>G8:G54</xm:sqref>
        </x14:dataValidation>
        <x14:dataValidation type="list" allowBlank="1" showInputMessage="1" showErrorMessage="1">
          <x14:formula1>
            <xm:f>Lists!$T$1:$T$11</xm:f>
          </x14:formula1>
          <xm:sqref>D8:D54</xm:sqref>
        </x14:dataValidation>
        <x14:dataValidation type="list" allowBlank="1" showInputMessage="1" showErrorMessage="1">
          <x14:formula1>
            <xm:f>Lists!$R$1:$R$37</xm:f>
          </x14:formula1>
          <xm:sqref>H8:H54</xm:sqref>
        </x14:dataValidation>
        <x14:dataValidation type="list" allowBlank="1" showErrorMessage="1">
          <x14:formula1>
            <xm:f>'D:\finance 2022\[rashu Budget.xlsx]Lists'!#REF!</xm:f>
          </x14:formula1>
          <xm:sqref>H7</xm:sqref>
        </x14:dataValidation>
        <x14:dataValidation type="list" allowBlank="1" showErrorMessage="1">
          <x14:formula1>
            <xm:f>'D:\finance 2022\[rashu Budget.xlsx]Lists'!#REF!</xm:f>
          </x14:formula1>
          <xm:sqref>D7</xm:sqref>
        </x14:dataValidation>
        <x14:dataValidation type="list" allowBlank="1" showErrorMessage="1">
          <x14:formula1>
            <xm:f>'D:\finance 2022\[rashu Budget.xlsx]Lists'!#REF!</xm:f>
          </x14:formula1>
          <xm:sqref>J7</xm:sqref>
        </x14:dataValidation>
        <x14:dataValidation type="list" allowBlank="1" showErrorMessage="1">
          <x14:formula1>
            <xm:f>'D:\finance 2022\[rashu Budget.xlsx]Lists'!#REF!</xm:f>
          </x14:formula1>
          <xm:sqref>G7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79998168889431442"/>
    <pageSetUpPr fitToPage="1"/>
  </sheetPr>
  <dimension ref="A1:L265"/>
  <sheetViews>
    <sheetView showGridLines="0" tabSelected="1" zoomScale="85" zoomScaleNormal="85" zoomScaleSheetLayoutView="100" workbookViewId="0">
      <selection activeCell="D12" sqref="D12"/>
    </sheetView>
  </sheetViews>
  <sheetFormatPr defaultColWidth="10.109375" defaultRowHeight="15"/>
  <cols>
    <col min="1" max="1" width="10.109375" style="140"/>
    <col min="2" max="4" width="15.109375" style="137" customWidth="1"/>
    <col min="5" max="5" width="58.33203125" style="137" customWidth="1"/>
    <col min="6" max="6" width="10.109375" style="140"/>
    <col min="7" max="7" width="10.109375" style="137"/>
    <col min="8" max="8" width="10.109375" style="137" customWidth="1"/>
    <col min="9" max="11" width="14.88671875" style="137" customWidth="1"/>
    <col min="12" max="12" width="23.44140625" style="137" customWidth="1"/>
    <col min="13" max="16384" width="10.109375" style="137"/>
  </cols>
  <sheetData>
    <row r="1" spans="1:12" ht="37.5" customHeight="1">
      <c r="A1" s="134" t="s">
        <v>625</v>
      </c>
      <c r="B1" s="135"/>
      <c r="C1" s="135"/>
      <c r="D1" s="135"/>
      <c r="E1" s="135"/>
      <c r="F1" s="136"/>
    </row>
    <row r="2" spans="1:12" ht="47.25" customHeight="1">
      <c r="A2" s="138"/>
      <c r="B2" s="135"/>
      <c r="C2" s="135"/>
      <c r="D2" s="135"/>
      <c r="E2" s="135"/>
      <c r="F2" s="136"/>
    </row>
    <row r="3" spans="1:12" ht="18.75">
      <c r="A3" s="139" t="s">
        <v>1207</v>
      </c>
      <c r="B3" s="135"/>
      <c r="C3" s="135"/>
      <c r="D3" s="135"/>
      <c r="E3" s="135"/>
      <c r="F3" s="136"/>
    </row>
    <row r="4" spans="1:12" ht="32.25">
      <c r="A4" s="10" t="s">
        <v>751</v>
      </c>
      <c r="B4" s="135"/>
      <c r="C4" s="135"/>
      <c r="D4" s="135"/>
      <c r="E4" s="135"/>
      <c r="F4" s="136"/>
    </row>
    <row r="5" spans="1:12" ht="21.75">
      <c r="A5" s="9" t="str">
        <f>RashuBudget!J6</f>
        <v>ހައްދުންމަތީ މުންޑޫ ކައުންސިލްގެ އިދާރާ</v>
      </c>
      <c r="B5" s="135"/>
      <c r="C5" s="135"/>
      <c r="D5" s="135"/>
      <c r="E5" s="135"/>
      <c r="F5" s="136"/>
    </row>
    <row r="6" spans="1:12" ht="7.5" customHeight="1">
      <c r="B6" s="141" t="s">
        <v>626</v>
      </c>
      <c r="C6" s="141" t="s">
        <v>627</v>
      </c>
      <c r="D6" s="141" t="s">
        <v>628</v>
      </c>
    </row>
    <row r="7" spans="1:12" ht="22.5" customHeight="1">
      <c r="B7" s="142" t="s">
        <v>1209</v>
      </c>
      <c r="C7" s="142" t="s">
        <v>1208</v>
      </c>
      <c r="D7" s="142" t="s">
        <v>1134</v>
      </c>
    </row>
    <row r="8" spans="1:12" ht="21.75">
      <c r="B8" s="143" t="s">
        <v>0</v>
      </c>
      <c r="C8" s="143" t="s">
        <v>0</v>
      </c>
      <c r="D8" s="143" t="s">
        <v>0</v>
      </c>
    </row>
    <row r="9" spans="1:12" ht="21.75">
      <c r="B9" s="144" t="s">
        <v>629</v>
      </c>
      <c r="C9" s="144" t="s">
        <v>629</v>
      </c>
      <c r="D9" s="144" t="s">
        <v>629</v>
      </c>
    </row>
    <row r="10" spans="1:12" ht="22.5" customHeight="1">
      <c r="B10" s="145">
        <f t="shared" ref="B10:C10" si="0">B14</f>
        <v>2345756</v>
      </c>
      <c r="C10" s="145">
        <f t="shared" si="0"/>
        <v>2345756</v>
      </c>
      <c r="D10" s="145">
        <f>D14</f>
        <v>3411756</v>
      </c>
      <c r="E10" s="146" t="s">
        <v>630</v>
      </c>
    </row>
    <row r="11" spans="1:12" ht="22.5" customHeight="1" thickBot="1">
      <c r="B11" s="147">
        <f t="shared" ref="B11:C11" si="1">B27</f>
        <v>0</v>
      </c>
      <c r="C11" s="147">
        <f t="shared" si="1"/>
        <v>0</v>
      </c>
      <c r="D11" s="147">
        <f>D27</f>
        <v>2894580</v>
      </c>
      <c r="E11" s="148" t="s">
        <v>631</v>
      </c>
    </row>
    <row r="12" spans="1:12" ht="22.5" customHeight="1" thickBot="1">
      <c r="B12" s="149">
        <f t="shared" ref="B12:C12" si="2">SUM(B10:B11)</f>
        <v>2345756</v>
      </c>
      <c r="C12" s="149">
        <f t="shared" si="2"/>
        <v>2345756</v>
      </c>
      <c r="D12" s="149">
        <f>SUM(D10:D11)</f>
        <v>6306336</v>
      </c>
      <c r="E12" s="150" t="s">
        <v>632</v>
      </c>
    </row>
    <row r="13" spans="1:12" ht="15" customHeight="1" thickBot="1">
      <c r="B13" s="151"/>
      <c r="C13" s="151"/>
      <c r="D13" s="151"/>
      <c r="E13" s="152"/>
    </row>
    <row r="14" spans="1:12" ht="22.5" customHeight="1" thickBot="1">
      <c r="B14" s="149">
        <f t="shared" ref="B14:C14" si="3">SUM(B15:B25)</f>
        <v>2345756</v>
      </c>
      <c r="C14" s="149">
        <f t="shared" si="3"/>
        <v>2345756</v>
      </c>
      <c r="D14" s="149">
        <f>SUM(D15:D25)</f>
        <v>3411756</v>
      </c>
      <c r="E14" s="150" t="s">
        <v>630</v>
      </c>
      <c r="I14" s="170">
        <v>2028</v>
      </c>
      <c r="J14" s="170">
        <v>2027</v>
      </c>
      <c r="K14" s="170">
        <v>2026</v>
      </c>
      <c r="L14" s="171"/>
    </row>
    <row r="15" spans="1:12" ht="22.5" customHeight="1">
      <c r="A15" s="153">
        <v>210</v>
      </c>
      <c r="B15" s="154">
        <f t="shared" ref="B15:D15" si="4">B35</f>
        <v>2345756</v>
      </c>
      <c r="C15" s="154">
        <f t="shared" si="4"/>
        <v>2345756</v>
      </c>
      <c r="D15" s="154">
        <f t="shared" si="4"/>
        <v>2345756</v>
      </c>
      <c r="E15" s="146" t="s">
        <v>633</v>
      </c>
      <c r="F15" s="153">
        <v>210</v>
      </c>
      <c r="I15" s="172">
        <v>4521647</v>
      </c>
      <c r="J15" s="172">
        <v>4521647</v>
      </c>
      <c r="K15" s="172">
        <v>4521647</v>
      </c>
      <c r="L15" s="173" t="s">
        <v>1087</v>
      </c>
    </row>
    <row r="16" spans="1:12" ht="22.5" customHeight="1">
      <c r="A16" s="153">
        <v>213</v>
      </c>
      <c r="B16" s="155">
        <f>B81</f>
        <v>0</v>
      </c>
      <c r="C16" s="155">
        <f>C81</f>
        <v>0</v>
      </c>
      <c r="D16" s="155">
        <f>D81</f>
        <v>0</v>
      </c>
      <c r="E16" s="156" t="s">
        <v>603</v>
      </c>
      <c r="F16" s="153">
        <v>213</v>
      </c>
      <c r="I16" s="172">
        <f>B12</f>
        <v>2345756</v>
      </c>
      <c r="J16" s="172">
        <f>C12</f>
        <v>2345756</v>
      </c>
      <c r="K16" s="172">
        <f>D12</f>
        <v>6306336</v>
      </c>
      <c r="L16" s="173" t="s">
        <v>1070</v>
      </c>
    </row>
    <row r="17" spans="1:12" ht="22.5" customHeight="1">
      <c r="A17" s="153">
        <v>221</v>
      </c>
      <c r="B17" s="155">
        <f>B84</f>
        <v>0</v>
      </c>
      <c r="C17" s="155">
        <f>C84</f>
        <v>0</v>
      </c>
      <c r="D17" s="155">
        <f>D84</f>
        <v>158000</v>
      </c>
      <c r="E17" s="156" t="s">
        <v>604</v>
      </c>
      <c r="F17" s="153">
        <v>221</v>
      </c>
      <c r="I17" s="172">
        <f t="shared" ref="I17:J17" si="5">I15-I16</f>
        <v>2175891</v>
      </c>
      <c r="J17" s="172">
        <f t="shared" si="5"/>
        <v>2175891</v>
      </c>
      <c r="K17" s="172">
        <f>K15-K16</f>
        <v>-1784689</v>
      </c>
      <c r="L17" s="173" t="s">
        <v>1071</v>
      </c>
    </row>
    <row r="18" spans="1:12" ht="22.5" customHeight="1">
      <c r="A18" s="153">
        <v>222</v>
      </c>
      <c r="B18" s="155">
        <f>B92</f>
        <v>0</v>
      </c>
      <c r="C18" s="155">
        <f>C92</f>
        <v>0</v>
      </c>
      <c r="D18" s="155">
        <f>D92</f>
        <v>89300</v>
      </c>
      <c r="E18" s="156" t="s">
        <v>605</v>
      </c>
      <c r="F18" s="153">
        <v>222</v>
      </c>
      <c r="I18"/>
      <c r="J18"/>
      <c r="K18"/>
      <c r="L18"/>
    </row>
    <row r="19" spans="1:12" ht="22.5" customHeight="1">
      <c r="A19" s="153">
        <v>223</v>
      </c>
      <c r="B19" s="155">
        <f>B106</f>
        <v>0</v>
      </c>
      <c r="C19" s="155">
        <f>C106</f>
        <v>0</v>
      </c>
      <c r="D19" s="155">
        <f>D106</f>
        <v>483700</v>
      </c>
      <c r="E19" s="156" t="s">
        <v>606</v>
      </c>
      <c r="F19" s="153">
        <v>223</v>
      </c>
      <c r="I19"/>
      <c r="J19"/>
      <c r="K19"/>
      <c r="L19"/>
    </row>
    <row r="20" spans="1:12" ht="22.5" customHeight="1">
      <c r="A20" s="153">
        <v>224</v>
      </c>
      <c r="B20" s="155">
        <f>B135</f>
        <v>0</v>
      </c>
      <c r="C20" s="155">
        <f>C135</f>
        <v>0</v>
      </c>
      <c r="D20" s="155">
        <f>D135</f>
        <v>0</v>
      </c>
      <c r="E20" s="156" t="s">
        <v>607</v>
      </c>
      <c r="F20" s="153">
        <v>224</v>
      </c>
      <c r="I20"/>
      <c r="J20"/>
      <c r="K20"/>
      <c r="L20"/>
    </row>
    <row r="21" spans="1:12" ht="22.5" customHeight="1">
      <c r="A21" s="153">
        <v>225</v>
      </c>
      <c r="B21" s="155">
        <f>B142</f>
        <v>0</v>
      </c>
      <c r="C21" s="155">
        <f>C142</f>
        <v>0</v>
      </c>
      <c r="D21" s="155">
        <f>D142</f>
        <v>0</v>
      </c>
      <c r="E21" s="156" t="s">
        <v>608</v>
      </c>
      <c r="F21" s="153">
        <v>225</v>
      </c>
      <c r="I21"/>
      <c r="J21"/>
      <c r="K21"/>
      <c r="L21"/>
    </row>
    <row r="22" spans="1:12" ht="22.5" customHeight="1">
      <c r="A22" s="153">
        <v>226</v>
      </c>
      <c r="B22" s="155">
        <f>B150</f>
        <v>0</v>
      </c>
      <c r="C22" s="155">
        <f>C150</f>
        <v>0</v>
      </c>
      <c r="D22" s="155">
        <f>D150</f>
        <v>30000</v>
      </c>
      <c r="E22" s="156" t="s">
        <v>609</v>
      </c>
      <c r="F22" s="153">
        <v>226</v>
      </c>
      <c r="I22"/>
      <c r="J22"/>
      <c r="K22"/>
      <c r="L22"/>
    </row>
    <row r="23" spans="1:12" ht="22.5" customHeight="1">
      <c r="A23" s="153">
        <v>227</v>
      </c>
      <c r="B23" s="155">
        <f>B170</f>
        <v>0</v>
      </c>
      <c r="C23" s="155">
        <f>C170</f>
        <v>0</v>
      </c>
      <c r="D23" s="155">
        <f>D170</f>
        <v>0</v>
      </c>
      <c r="E23" s="156" t="s">
        <v>610</v>
      </c>
      <c r="F23" s="153">
        <v>227</v>
      </c>
      <c r="I23"/>
      <c r="J23"/>
      <c r="K23"/>
      <c r="L23"/>
    </row>
    <row r="24" spans="1:12" ht="22.5" customHeight="1">
      <c r="A24" s="153">
        <v>228</v>
      </c>
      <c r="B24" s="155">
        <f>B176</f>
        <v>0</v>
      </c>
      <c r="C24" s="155">
        <f>C176</f>
        <v>0</v>
      </c>
      <c r="D24" s="155">
        <f>D176</f>
        <v>305000</v>
      </c>
      <c r="E24" s="156" t="s">
        <v>611</v>
      </c>
      <c r="F24" s="153">
        <v>228</v>
      </c>
    </row>
    <row r="25" spans="1:12" ht="22.5" customHeight="1">
      <c r="A25" s="153">
        <v>281</v>
      </c>
      <c r="B25" s="155">
        <f>B196</f>
        <v>0</v>
      </c>
      <c r="C25" s="155">
        <f>C196</f>
        <v>0</v>
      </c>
      <c r="D25" s="155">
        <f>D196</f>
        <v>0</v>
      </c>
      <c r="E25" s="156" t="s">
        <v>616</v>
      </c>
      <c r="F25" s="153">
        <v>281</v>
      </c>
    </row>
    <row r="26" spans="1:12" ht="15" customHeight="1" thickBot="1">
      <c r="A26" s="153"/>
      <c r="B26" s="151"/>
      <c r="C26" s="151"/>
      <c r="D26" s="151"/>
      <c r="E26" s="152"/>
      <c r="F26" s="153"/>
    </row>
    <row r="27" spans="1:12" ht="22.5" customHeight="1" thickBot="1">
      <c r="A27" s="153"/>
      <c r="B27" s="149">
        <f>SUM(B28:B33)</f>
        <v>0</v>
      </c>
      <c r="C27" s="149">
        <f>SUM(C28:C33)</f>
        <v>0</v>
      </c>
      <c r="D27" s="149">
        <f>SUM(D28:D33)</f>
        <v>2894580</v>
      </c>
      <c r="E27" s="150" t="s">
        <v>631</v>
      </c>
      <c r="F27" s="153"/>
    </row>
    <row r="28" spans="1:12" ht="22.5" customHeight="1">
      <c r="A28" s="153">
        <v>421</v>
      </c>
      <c r="B28" s="154">
        <f t="shared" ref="B28:C28" si="6">B202</f>
        <v>0</v>
      </c>
      <c r="C28" s="154">
        <f t="shared" si="6"/>
        <v>0</v>
      </c>
      <c r="D28" s="154">
        <f>D202</f>
        <v>2687880</v>
      </c>
      <c r="E28" s="157" t="s">
        <v>612</v>
      </c>
      <c r="F28" s="153">
        <v>421</v>
      </c>
    </row>
    <row r="29" spans="1:12" ht="22.5" customHeight="1">
      <c r="A29" s="153">
        <v>422</v>
      </c>
      <c r="B29" s="155">
        <f>B207</f>
        <v>0</v>
      </c>
      <c r="C29" s="155">
        <f>C207</f>
        <v>0</v>
      </c>
      <c r="D29" s="155">
        <f>D207</f>
        <v>0</v>
      </c>
      <c r="E29" s="148" t="s">
        <v>613</v>
      </c>
      <c r="F29" s="153">
        <v>422</v>
      </c>
    </row>
    <row r="30" spans="1:12" ht="22.5" customHeight="1">
      <c r="A30" s="153">
        <v>423</v>
      </c>
      <c r="B30" s="155">
        <f>B215</f>
        <v>0</v>
      </c>
      <c r="C30" s="155">
        <f>C215</f>
        <v>0</v>
      </c>
      <c r="D30" s="155">
        <f>D215</f>
        <v>206700</v>
      </c>
      <c r="E30" s="148" t="s">
        <v>614</v>
      </c>
      <c r="F30" s="153">
        <v>423</v>
      </c>
    </row>
    <row r="31" spans="1:12" ht="22.5" customHeight="1">
      <c r="A31" s="153">
        <v>440</v>
      </c>
      <c r="B31" s="155">
        <f>B229</f>
        <v>0</v>
      </c>
      <c r="C31" s="155">
        <f>C229</f>
        <v>0</v>
      </c>
      <c r="D31" s="155">
        <f>D229</f>
        <v>0</v>
      </c>
      <c r="E31" s="148" t="s">
        <v>634</v>
      </c>
      <c r="F31" s="153">
        <v>440</v>
      </c>
    </row>
    <row r="32" spans="1:12" ht="22.5" customHeight="1">
      <c r="A32" s="153">
        <v>720</v>
      </c>
      <c r="B32" s="155">
        <f>B235</f>
        <v>0</v>
      </c>
      <c r="C32" s="155">
        <f>C235</f>
        <v>0</v>
      </c>
      <c r="D32" s="155">
        <f>D235</f>
        <v>0</v>
      </c>
      <c r="E32" s="148" t="s">
        <v>635</v>
      </c>
      <c r="F32" s="153">
        <v>720</v>
      </c>
    </row>
    <row r="33" spans="1:6" ht="22.5" customHeight="1">
      <c r="A33" s="153">
        <v>730</v>
      </c>
      <c r="B33" s="155">
        <f>B255</f>
        <v>0</v>
      </c>
      <c r="C33" s="155">
        <f>C255</f>
        <v>0</v>
      </c>
      <c r="D33" s="155">
        <f>D255</f>
        <v>0</v>
      </c>
      <c r="E33" s="148" t="s">
        <v>636</v>
      </c>
      <c r="F33" s="153">
        <v>730</v>
      </c>
    </row>
    <row r="34" spans="1:6" ht="22.5" customHeight="1" thickBot="1">
      <c r="A34" s="153"/>
      <c r="B34" s="151"/>
      <c r="C34" s="151"/>
      <c r="D34" s="151"/>
      <c r="E34" s="152"/>
      <c r="F34" s="153"/>
    </row>
    <row r="35" spans="1:6" ht="21.95" customHeight="1" thickBot="1">
      <c r="A35" s="158">
        <v>210</v>
      </c>
      <c r="B35" s="149">
        <f t="shared" ref="B35:C35" si="7">SUM(B36:B37)</f>
        <v>2345756</v>
      </c>
      <c r="C35" s="149">
        <f t="shared" si="7"/>
        <v>2345756</v>
      </c>
      <c r="D35" s="149">
        <f>SUM(D36:D37)</f>
        <v>2345756</v>
      </c>
      <c r="E35" s="150" t="s">
        <v>633</v>
      </c>
      <c r="F35" s="158">
        <v>210</v>
      </c>
    </row>
    <row r="36" spans="1:6" ht="22.5" customHeight="1">
      <c r="A36" s="153">
        <v>211</v>
      </c>
      <c r="B36" s="159">
        <f t="shared" ref="B36:C36" si="8">B39</f>
        <v>1592216</v>
      </c>
      <c r="C36" s="159">
        <f t="shared" si="8"/>
        <v>1592216</v>
      </c>
      <c r="D36" s="159">
        <f>D39</f>
        <v>1592216</v>
      </c>
      <c r="E36" s="160" t="s">
        <v>601</v>
      </c>
      <c r="F36" s="153">
        <v>211</v>
      </c>
    </row>
    <row r="37" spans="1:6" ht="22.5" customHeight="1">
      <c r="A37" s="153">
        <v>212</v>
      </c>
      <c r="B37" s="155">
        <f t="shared" ref="B37:C37" si="9">B43</f>
        <v>753540</v>
      </c>
      <c r="C37" s="155">
        <f t="shared" si="9"/>
        <v>753540</v>
      </c>
      <c r="D37" s="155">
        <f>D43</f>
        <v>753540</v>
      </c>
      <c r="E37" s="148" t="s">
        <v>602</v>
      </c>
      <c r="F37" s="153">
        <v>212</v>
      </c>
    </row>
    <row r="38" spans="1:6" ht="22.5" customHeight="1" thickBot="1">
      <c r="A38" s="153"/>
      <c r="B38" s="151"/>
      <c r="C38" s="151"/>
      <c r="D38" s="151"/>
      <c r="E38" s="152"/>
      <c r="F38" s="153"/>
    </row>
    <row r="39" spans="1:6" ht="21.95" customHeight="1" thickBot="1">
      <c r="A39" s="158">
        <v>211</v>
      </c>
      <c r="B39" s="149">
        <f t="shared" ref="B39:C39" si="10">SUM(B40:B41)</f>
        <v>1592216</v>
      </c>
      <c r="C39" s="149">
        <f t="shared" si="10"/>
        <v>1592216</v>
      </c>
      <c r="D39" s="149">
        <f>SUM(D40:D41)</f>
        <v>1592216</v>
      </c>
      <c r="E39" s="150" t="s">
        <v>601</v>
      </c>
      <c r="F39" s="158">
        <v>211</v>
      </c>
    </row>
    <row r="40" spans="1:6" ht="22.5" customHeight="1">
      <c r="A40" s="153">
        <v>211001</v>
      </c>
      <c r="B40" s="163">
        <f>C40</f>
        <v>1416996</v>
      </c>
      <c r="C40" s="163">
        <f>D40</f>
        <v>1416996</v>
      </c>
      <c r="D40" s="161">
        <f>SUMIF(SalarySheet!$B:$B,"Block Grant",SalarySheet!N:N)</f>
        <v>1416996</v>
      </c>
      <c r="E40" s="160" t="s">
        <v>637</v>
      </c>
      <c r="F40" s="153">
        <v>211001</v>
      </c>
    </row>
    <row r="41" spans="1:6" ht="22.5" customHeight="1">
      <c r="A41" s="153">
        <v>211002</v>
      </c>
      <c r="B41" s="164">
        <f>C41</f>
        <v>175220</v>
      </c>
      <c r="C41" s="164">
        <f>D41</f>
        <v>175220</v>
      </c>
      <c r="D41" s="162">
        <f>SUMIF(SalarySheet!$B:$B,"Block Grant",SalarySheet!O:O)</f>
        <v>175220</v>
      </c>
      <c r="E41" s="148" t="s">
        <v>405</v>
      </c>
      <c r="F41" s="153">
        <v>211002</v>
      </c>
    </row>
    <row r="42" spans="1:6" ht="22.5" customHeight="1" thickBot="1">
      <c r="A42" s="153"/>
      <c r="B42" s="151"/>
      <c r="C42" s="151"/>
      <c r="D42" s="151"/>
      <c r="E42" s="152"/>
      <c r="F42" s="153"/>
    </row>
    <row r="43" spans="1:6" ht="21.95" customHeight="1" thickBot="1">
      <c r="A43" s="158">
        <v>212</v>
      </c>
      <c r="B43" s="149">
        <f t="shared" ref="B43:C43" si="11">SUM(B44:B79)</f>
        <v>753540</v>
      </c>
      <c r="C43" s="149">
        <f t="shared" si="11"/>
        <v>753540</v>
      </c>
      <c r="D43" s="149">
        <f>SUM(D44:D79)</f>
        <v>753540</v>
      </c>
      <c r="E43" s="150" t="s">
        <v>602</v>
      </c>
      <c r="F43" s="158">
        <v>212</v>
      </c>
    </row>
    <row r="44" spans="1:6" ht="22.5" customHeight="1">
      <c r="A44" s="153">
        <v>212001</v>
      </c>
      <c r="B44" s="163">
        <f t="shared" ref="B44:C44" si="12">C44</f>
        <v>0</v>
      </c>
      <c r="C44" s="163">
        <f t="shared" si="12"/>
        <v>0</v>
      </c>
      <c r="D44" s="161">
        <f>SUMIF(SalarySheet!$B:$B,"Block Grant",SalarySheet!P:P)</f>
        <v>0</v>
      </c>
      <c r="E44" s="160" t="s">
        <v>406</v>
      </c>
      <c r="F44" s="153">
        <v>212001</v>
      </c>
    </row>
    <row r="45" spans="1:6" ht="22.5" customHeight="1">
      <c r="A45" s="153">
        <v>212002</v>
      </c>
      <c r="B45" s="164">
        <f t="shared" ref="B45:C45" si="13">C45</f>
        <v>0</v>
      </c>
      <c r="C45" s="164">
        <f t="shared" si="13"/>
        <v>0</v>
      </c>
      <c r="D45" s="162">
        <f>SUMIF(SalarySheet!$B:$B,"Block Grant",SalarySheet!Q:Q)</f>
        <v>0</v>
      </c>
      <c r="E45" s="148" t="s">
        <v>407</v>
      </c>
      <c r="F45" s="153">
        <v>212002</v>
      </c>
    </row>
    <row r="46" spans="1:6" ht="22.5" customHeight="1">
      <c r="A46" s="153">
        <v>212003</v>
      </c>
      <c r="B46" s="164">
        <f t="shared" ref="B46:C46" si="14">C46</f>
        <v>0</v>
      </c>
      <c r="C46" s="164">
        <f t="shared" si="14"/>
        <v>0</v>
      </c>
      <c r="D46" s="162">
        <f>SUMIF(SalarySheet!$B:$B,"Block Grant",SalarySheet!R:R)</f>
        <v>0</v>
      </c>
      <c r="E46" s="148" t="s">
        <v>408</v>
      </c>
      <c r="F46" s="153">
        <v>212003</v>
      </c>
    </row>
    <row r="47" spans="1:6" ht="22.5" customHeight="1">
      <c r="A47" s="153">
        <v>212004</v>
      </c>
      <c r="B47" s="164">
        <f t="shared" ref="B47:C47" si="15">C47</f>
        <v>0</v>
      </c>
      <c r="C47" s="164">
        <f t="shared" si="15"/>
        <v>0</v>
      </c>
      <c r="D47" s="162">
        <f>SUMIF(SalarySheet!$B:$B,"Block Grant",SalarySheet!S:S)</f>
        <v>0</v>
      </c>
      <c r="E47" s="148" t="s">
        <v>409</v>
      </c>
      <c r="F47" s="153">
        <v>212004</v>
      </c>
    </row>
    <row r="48" spans="1:6" ht="22.5" customHeight="1">
      <c r="A48" s="153">
        <v>212005</v>
      </c>
      <c r="B48" s="164">
        <f t="shared" ref="B48:C48" si="16">C48</f>
        <v>45000</v>
      </c>
      <c r="C48" s="164">
        <f t="shared" si="16"/>
        <v>45000</v>
      </c>
      <c r="D48" s="162">
        <f>SUMIF(SalarySheet!$B:$B,"Block Grant",SalarySheet!T:T)</f>
        <v>45000</v>
      </c>
      <c r="E48" s="148" t="s">
        <v>638</v>
      </c>
      <c r="F48" s="153">
        <v>212005</v>
      </c>
    </row>
    <row r="49" spans="1:11" ht="22.5" customHeight="1">
      <c r="A49" s="153">
        <v>212006</v>
      </c>
      <c r="B49" s="164">
        <f t="shared" ref="B49:C49" si="17">C49</f>
        <v>0</v>
      </c>
      <c r="C49" s="164">
        <f t="shared" si="17"/>
        <v>0</v>
      </c>
      <c r="D49" s="162">
        <f>SUMIF(SalarySheet!$B:$B,"Block Grant",SalarySheet!U:U)</f>
        <v>0</v>
      </c>
      <c r="E49" s="148" t="s">
        <v>411</v>
      </c>
      <c r="F49" s="153">
        <v>212006</v>
      </c>
    </row>
    <row r="50" spans="1:11" ht="22.5" customHeight="1">
      <c r="A50" s="153">
        <v>212007</v>
      </c>
      <c r="B50" s="164">
        <f t="shared" ref="B50:C50" si="18">C50</f>
        <v>0</v>
      </c>
      <c r="C50" s="164">
        <f t="shared" si="18"/>
        <v>0</v>
      </c>
      <c r="D50" s="162">
        <f>SUMIF(SalarySheet!$B:$B,"Block Grant",SalarySheet!V:V)</f>
        <v>0</v>
      </c>
      <c r="E50" s="148" t="s">
        <v>412</v>
      </c>
      <c r="F50" s="153">
        <v>212007</v>
      </c>
    </row>
    <row r="51" spans="1:11" ht="22.5" customHeight="1">
      <c r="A51" s="153">
        <v>212008</v>
      </c>
      <c r="B51" s="164">
        <f t="shared" ref="B51:C51" si="19">C51</f>
        <v>0</v>
      </c>
      <c r="C51" s="164">
        <f t="shared" si="19"/>
        <v>0</v>
      </c>
      <c r="D51" s="162">
        <f>SUMIF(SalarySheet!$B:$B,"Block Grant",SalarySheet!W:W)</f>
        <v>0</v>
      </c>
      <c r="E51" s="148" t="s">
        <v>639</v>
      </c>
      <c r="F51" s="153">
        <v>212008</v>
      </c>
    </row>
    <row r="52" spans="1:11" ht="22.5" customHeight="1">
      <c r="A52" s="153">
        <v>212009</v>
      </c>
      <c r="B52" s="164">
        <f t="shared" ref="B52:C52" si="20">C52</f>
        <v>82800</v>
      </c>
      <c r="C52" s="164">
        <f t="shared" si="20"/>
        <v>82800</v>
      </c>
      <c r="D52" s="162">
        <f>SUMIF(SalarySheet!$B:$B,"Block Grant",SalarySheet!X:X)</f>
        <v>82800</v>
      </c>
      <c r="E52" s="148" t="s">
        <v>414</v>
      </c>
      <c r="F52" s="153">
        <v>212009</v>
      </c>
    </row>
    <row r="53" spans="1:11" ht="22.5" customHeight="1">
      <c r="A53" s="153">
        <v>212010</v>
      </c>
      <c r="B53" s="164">
        <f t="shared" ref="B53:C53" si="21">C53</f>
        <v>36000</v>
      </c>
      <c r="C53" s="164">
        <f t="shared" si="21"/>
        <v>36000</v>
      </c>
      <c r="D53" s="162">
        <f>SUMIF(SalarySheet!$B:$B,"Block Grant",SalarySheet!Y:Y)</f>
        <v>36000</v>
      </c>
      <c r="E53" s="148" t="s">
        <v>640</v>
      </c>
      <c r="F53" s="153">
        <v>212010</v>
      </c>
    </row>
    <row r="54" spans="1:11" ht="22.5" customHeight="1" thickBot="1">
      <c r="A54" s="153">
        <v>212011</v>
      </c>
      <c r="B54" s="164">
        <f t="shared" ref="B54:C54" si="22">C54</f>
        <v>0</v>
      </c>
      <c r="C54" s="164">
        <f t="shared" si="22"/>
        <v>0</v>
      </c>
      <c r="D54" s="162">
        <f>SUMIF(SalarySheet!$B:$B,"Block Grant",SalarySheet!Z:Z)</f>
        <v>0</v>
      </c>
      <c r="E54" s="148" t="s">
        <v>416</v>
      </c>
      <c r="F54" s="153">
        <v>212011</v>
      </c>
    </row>
    <row r="55" spans="1:11" ht="22.5" customHeight="1">
      <c r="A55" s="153">
        <v>212012</v>
      </c>
      <c r="B55" s="164">
        <f t="shared" ref="B55:C55" si="23">C55</f>
        <v>0</v>
      </c>
      <c r="C55" s="164">
        <f t="shared" si="23"/>
        <v>0</v>
      </c>
      <c r="D55" s="162">
        <f>SUMIF(SalarySheet!$B:$B,"Block Grant",SalarySheet!AA:AA)</f>
        <v>0</v>
      </c>
      <c r="E55" s="148" t="s">
        <v>641</v>
      </c>
      <c r="F55" s="153">
        <v>212012</v>
      </c>
      <c r="H55" s="265" t="s">
        <v>1136</v>
      </c>
      <c r="I55" s="266"/>
      <c r="J55" s="266"/>
      <c r="K55" s="267"/>
    </row>
    <row r="56" spans="1:11" ht="22.5" customHeight="1">
      <c r="A56" s="153">
        <v>212013</v>
      </c>
      <c r="B56" s="164">
        <f t="shared" ref="B56:C56" si="24">C56</f>
        <v>0</v>
      </c>
      <c r="C56" s="164">
        <f t="shared" si="24"/>
        <v>0</v>
      </c>
      <c r="D56" s="162">
        <f>SUMIF(SalarySheet!$B:$B,"Block Grant",SalarySheet!AB:AB)</f>
        <v>0</v>
      </c>
      <c r="E56" s="148" t="s">
        <v>642</v>
      </c>
      <c r="F56" s="153">
        <v>212013</v>
      </c>
      <c r="H56" s="268"/>
      <c r="I56" s="269"/>
      <c r="J56" s="269"/>
      <c r="K56" s="270"/>
    </row>
    <row r="57" spans="1:11" ht="22.5" customHeight="1">
      <c r="A57" s="153">
        <v>212014</v>
      </c>
      <c r="B57" s="164">
        <f t="shared" ref="B57:C57" si="25">C57</f>
        <v>177600</v>
      </c>
      <c r="C57" s="164">
        <f t="shared" si="25"/>
        <v>177600</v>
      </c>
      <c r="D57" s="162">
        <f>SUMIF(SalarySheet!$B:$B,"Block Grant",SalarySheet!AC:AC)</f>
        <v>177600</v>
      </c>
      <c r="E57" s="148" t="s">
        <v>643</v>
      </c>
      <c r="F57" s="153">
        <v>212014</v>
      </c>
      <c r="H57" s="268"/>
      <c r="I57" s="269"/>
      <c r="J57" s="269"/>
      <c r="K57" s="270"/>
    </row>
    <row r="58" spans="1:11" ht="22.5" customHeight="1">
      <c r="A58" s="153">
        <v>212015</v>
      </c>
      <c r="B58" s="164">
        <f t="shared" ref="B58:C58" si="26">C58</f>
        <v>13920</v>
      </c>
      <c r="C58" s="164">
        <f t="shared" si="26"/>
        <v>13920</v>
      </c>
      <c r="D58" s="162">
        <f>SUMIF(SalarySheet!$B:$B,"Block Grant",SalarySheet!AD:AD)</f>
        <v>13920</v>
      </c>
      <c r="E58" s="148" t="s">
        <v>644</v>
      </c>
      <c r="F58" s="153">
        <v>212015</v>
      </c>
      <c r="H58" s="268"/>
      <c r="I58" s="269"/>
      <c r="J58" s="269"/>
      <c r="K58" s="270"/>
    </row>
    <row r="59" spans="1:11" ht="22.5" customHeight="1">
      <c r="A59" s="153">
        <v>212016</v>
      </c>
      <c r="B59" s="164">
        <f t="shared" ref="B59:C59" si="27">C59</f>
        <v>0</v>
      </c>
      <c r="C59" s="164">
        <f t="shared" si="27"/>
        <v>0</v>
      </c>
      <c r="D59" s="162">
        <f>SUMIF(SalarySheet!$B:$B,"Block Grant",SalarySheet!AE:AE)</f>
        <v>0</v>
      </c>
      <c r="E59" s="148" t="s">
        <v>645</v>
      </c>
      <c r="F59" s="153">
        <v>212016</v>
      </c>
      <c r="H59" s="268"/>
      <c r="I59" s="269"/>
      <c r="J59" s="269"/>
      <c r="K59" s="270"/>
    </row>
    <row r="60" spans="1:11" ht="22.5" customHeight="1" thickBot="1">
      <c r="A60" s="153">
        <v>212017</v>
      </c>
      <c r="B60" s="164">
        <f t="shared" ref="B60:C60" si="28">C60</f>
        <v>0</v>
      </c>
      <c r="C60" s="164">
        <f t="shared" si="28"/>
        <v>0</v>
      </c>
      <c r="D60" s="162">
        <f>SUMIF(SalarySheet!$B:$B,"Block Grant",SalarySheet!AF:AF)</f>
        <v>0</v>
      </c>
      <c r="E60" s="148" t="s">
        <v>646</v>
      </c>
      <c r="F60" s="153">
        <v>212017</v>
      </c>
      <c r="H60" s="271"/>
      <c r="I60" s="272"/>
      <c r="J60" s="272"/>
      <c r="K60" s="273"/>
    </row>
    <row r="61" spans="1:11" ht="22.5" customHeight="1">
      <c r="A61" s="153">
        <v>212018</v>
      </c>
      <c r="B61" s="164">
        <f t="shared" ref="B61:C61" si="29">C61</f>
        <v>0</v>
      </c>
      <c r="C61" s="164">
        <f t="shared" si="29"/>
        <v>0</v>
      </c>
      <c r="D61" s="162">
        <f>SUMIF(SalarySheet!$B:$B,"Block Grant",SalarySheet!AG:AG)</f>
        <v>0</v>
      </c>
      <c r="E61" s="148" t="s">
        <v>647</v>
      </c>
      <c r="F61" s="153">
        <v>212018</v>
      </c>
    </row>
    <row r="62" spans="1:11" ht="22.5" customHeight="1">
      <c r="A62" s="153">
        <v>212019</v>
      </c>
      <c r="B62" s="164">
        <f t="shared" ref="B62:C62" si="30">C62</f>
        <v>0</v>
      </c>
      <c r="C62" s="164">
        <f t="shared" si="30"/>
        <v>0</v>
      </c>
      <c r="D62" s="162">
        <f>SUMIF(SalarySheet!$B:$B,"Block Grant",SalarySheet!AH:AH)</f>
        <v>0</v>
      </c>
      <c r="E62" s="148" t="s">
        <v>424</v>
      </c>
      <c r="F62" s="153">
        <v>212019</v>
      </c>
    </row>
    <row r="63" spans="1:11" ht="22.5" customHeight="1">
      <c r="A63" s="153">
        <v>212020</v>
      </c>
      <c r="B63" s="164">
        <f t="shared" ref="B63:C63" si="31">C63</f>
        <v>0</v>
      </c>
      <c r="C63" s="164">
        <f t="shared" si="31"/>
        <v>0</v>
      </c>
      <c r="D63" s="162">
        <f>SUMIF(SalarySheet!$B:$B,"Block Grant",SalarySheet!AI:AI)</f>
        <v>0</v>
      </c>
      <c r="E63" s="148" t="s">
        <v>425</v>
      </c>
      <c r="F63" s="153">
        <v>212020</v>
      </c>
    </row>
    <row r="64" spans="1:11" ht="22.5" customHeight="1">
      <c r="A64" s="153">
        <v>212021</v>
      </c>
      <c r="B64" s="164">
        <f t="shared" ref="B64:C64" si="32">C64</f>
        <v>0</v>
      </c>
      <c r="C64" s="164">
        <f t="shared" si="32"/>
        <v>0</v>
      </c>
      <c r="D64" s="162">
        <f>SUMIF(SalarySheet!$B:$B,"Block Grant",SalarySheet!AJ:AJ)</f>
        <v>0</v>
      </c>
      <c r="E64" s="148" t="s">
        <v>426</v>
      </c>
      <c r="F64" s="153">
        <v>212021</v>
      </c>
    </row>
    <row r="65" spans="1:6" ht="22.5" customHeight="1">
      <c r="A65" s="153">
        <v>212022</v>
      </c>
      <c r="B65" s="164">
        <f t="shared" ref="B65:C65" si="33">C65</f>
        <v>0</v>
      </c>
      <c r="C65" s="164">
        <f t="shared" si="33"/>
        <v>0</v>
      </c>
      <c r="D65" s="162">
        <f>SUMIF(SalarySheet!$B:$B,"Block Grant",SalarySheet!AK:AK)</f>
        <v>0</v>
      </c>
      <c r="E65" s="148" t="s">
        <v>648</v>
      </c>
      <c r="F65" s="153">
        <v>212022</v>
      </c>
    </row>
    <row r="66" spans="1:6" ht="22.5" customHeight="1">
      <c r="A66" s="153">
        <v>212023</v>
      </c>
      <c r="B66" s="164">
        <f t="shared" ref="B66:C66" si="34">C66</f>
        <v>0</v>
      </c>
      <c r="C66" s="164">
        <f t="shared" si="34"/>
        <v>0</v>
      </c>
      <c r="D66" s="162">
        <f>SUMIF(SalarySheet!$B:$B,"Block Grant",SalarySheet!AL:AL)</f>
        <v>0</v>
      </c>
      <c r="E66" s="148" t="s">
        <v>649</v>
      </c>
      <c r="F66" s="153">
        <v>212023</v>
      </c>
    </row>
    <row r="67" spans="1:6" ht="22.5" customHeight="1">
      <c r="A67" s="153">
        <v>212024</v>
      </c>
      <c r="B67" s="164">
        <f t="shared" ref="B67:C67" si="35">C67</f>
        <v>0</v>
      </c>
      <c r="C67" s="164">
        <f t="shared" si="35"/>
        <v>0</v>
      </c>
      <c r="D67" s="162">
        <f>SUMIF(SalarySheet!$B:$B,"Block Grant",SalarySheet!AM:AM)</f>
        <v>0</v>
      </c>
      <c r="E67" s="148" t="s">
        <v>650</v>
      </c>
      <c r="F67" s="153">
        <v>212024</v>
      </c>
    </row>
    <row r="68" spans="1:6" ht="22.5" customHeight="1">
      <c r="A68" s="153">
        <v>212025</v>
      </c>
      <c r="B68" s="164">
        <f t="shared" ref="B68:C68" si="36">C68</f>
        <v>0</v>
      </c>
      <c r="C68" s="164">
        <f t="shared" si="36"/>
        <v>0</v>
      </c>
      <c r="D68" s="162">
        <f>SUMIF(SalarySheet!$B:$B,"Block Grant",SalarySheet!AN:AN)</f>
        <v>0</v>
      </c>
      <c r="E68" s="148" t="s">
        <v>430</v>
      </c>
      <c r="F68" s="153">
        <v>212026</v>
      </c>
    </row>
    <row r="69" spans="1:6" ht="22.5" customHeight="1">
      <c r="A69" s="153">
        <v>212026</v>
      </c>
      <c r="B69" s="164">
        <f t="shared" ref="B69:C69" si="37">C69</f>
        <v>0</v>
      </c>
      <c r="C69" s="164">
        <f t="shared" si="37"/>
        <v>0</v>
      </c>
      <c r="D69" s="162">
        <f>SUMIF(SalarySheet!$B:$B,"Block Grant",SalarySheet!AO:AO)</f>
        <v>0</v>
      </c>
      <c r="E69" s="148" t="s">
        <v>431</v>
      </c>
      <c r="F69" s="153">
        <v>212026</v>
      </c>
    </row>
    <row r="70" spans="1:6" ht="22.5" customHeight="1">
      <c r="A70" s="153">
        <v>212027</v>
      </c>
      <c r="B70" s="164">
        <f t="shared" ref="B70:C70" si="38">C70</f>
        <v>138000</v>
      </c>
      <c r="C70" s="164">
        <f t="shared" si="38"/>
        <v>138000</v>
      </c>
      <c r="D70" s="162">
        <f>SUMIF(SalarySheet!$B:$B,"Block Grant",SalarySheet!AP:AP)</f>
        <v>138000</v>
      </c>
      <c r="E70" s="148" t="s">
        <v>432</v>
      </c>
      <c r="F70" s="153">
        <v>212027</v>
      </c>
    </row>
    <row r="71" spans="1:6" ht="22.5" customHeight="1">
      <c r="A71" s="153">
        <v>212028</v>
      </c>
      <c r="B71" s="164">
        <f t="shared" ref="B71:C71" si="39">C71</f>
        <v>0</v>
      </c>
      <c r="C71" s="164">
        <f t="shared" si="39"/>
        <v>0</v>
      </c>
      <c r="D71" s="162">
        <f>SUMIF(SalarySheet!$B:$B,"Block Grant",SalarySheet!AQ:AQ)</f>
        <v>0</v>
      </c>
      <c r="E71" s="148" t="s">
        <v>651</v>
      </c>
      <c r="F71" s="153">
        <v>212028</v>
      </c>
    </row>
    <row r="72" spans="1:6" ht="22.5" customHeight="1">
      <c r="A72" s="153">
        <v>212029</v>
      </c>
      <c r="B72" s="164">
        <f t="shared" ref="B72:C72" si="40">C72</f>
        <v>0</v>
      </c>
      <c r="C72" s="164">
        <f t="shared" si="40"/>
        <v>0</v>
      </c>
      <c r="D72" s="162">
        <f>SUMIF(SalarySheet!$B:$B,"Block Grant",SalarySheet!AR:AR)</f>
        <v>0</v>
      </c>
      <c r="E72" s="148" t="s">
        <v>652</v>
      </c>
      <c r="F72" s="153">
        <v>212029</v>
      </c>
    </row>
    <row r="73" spans="1:6" ht="22.5" customHeight="1">
      <c r="A73" s="153">
        <v>212030</v>
      </c>
      <c r="B73" s="164">
        <f t="shared" ref="B73:C73" si="41">C73</f>
        <v>0</v>
      </c>
      <c r="C73" s="164">
        <f t="shared" si="41"/>
        <v>0</v>
      </c>
      <c r="D73" s="162">
        <f>SUMIF(SalarySheet!$B:$B,"Block Grant",SalarySheet!AS:AS)</f>
        <v>0</v>
      </c>
      <c r="E73" s="148" t="s">
        <v>653</v>
      </c>
      <c r="F73" s="153">
        <v>212030</v>
      </c>
    </row>
    <row r="74" spans="1:6" ht="22.5" customHeight="1">
      <c r="A74" s="153">
        <v>212031</v>
      </c>
      <c r="B74" s="164">
        <f t="shared" ref="B74:C74" si="42">C74</f>
        <v>105600</v>
      </c>
      <c r="C74" s="164">
        <f t="shared" si="42"/>
        <v>105600</v>
      </c>
      <c r="D74" s="162">
        <f>SUMIF(SalarySheet!$B:$B,"Block Grant",SalarySheet!AT:AT)</f>
        <v>105600</v>
      </c>
      <c r="E74" s="148" t="s">
        <v>436</v>
      </c>
      <c r="F74" s="153">
        <v>212031</v>
      </c>
    </row>
    <row r="75" spans="1:6" ht="22.5" customHeight="1">
      <c r="A75" s="153">
        <v>212032</v>
      </c>
      <c r="B75" s="164">
        <f t="shared" ref="B75:C75" si="43">C75</f>
        <v>0</v>
      </c>
      <c r="C75" s="164">
        <f t="shared" si="43"/>
        <v>0</v>
      </c>
      <c r="D75" s="162">
        <f>SUMIF(SalarySheet!$B:$B,"Block Grant",SalarySheet!AU:AU)</f>
        <v>0</v>
      </c>
      <c r="E75" s="148" t="s">
        <v>437</v>
      </c>
      <c r="F75" s="153">
        <v>212032</v>
      </c>
    </row>
    <row r="76" spans="1:6" ht="22.5" customHeight="1">
      <c r="A76" s="153">
        <v>212033</v>
      </c>
      <c r="B76" s="164">
        <f t="shared" ref="B76:B78" si="44">C76</f>
        <v>154620</v>
      </c>
      <c r="C76" s="164">
        <f t="shared" ref="C76:C78" si="45">D76</f>
        <v>154620</v>
      </c>
      <c r="D76" s="162">
        <f>SUMIF(SalarySheet!$B:$B,"Block Grant",SalarySheet!AV:AV)</f>
        <v>154620</v>
      </c>
      <c r="E76" s="148" t="s">
        <v>1107</v>
      </c>
      <c r="F76" s="153">
        <v>212033</v>
      </c>
    </row>
    <row r="77" spans="1:6" ht="22.5" customHeight="1">
      <c r="A77" s="153">
        <v>212034</v>
      </c>
      <c r="B77" s="164">
        <f t="shared" si="44"/>
        <v>0</v>
      </c>
      <c r="C77" s="164">
        <f t="shared" si="45"/>
        <v>0</v>
      </c>
      <c r="D77" s="162">
        <f>SUMIF(SalarySheet!$B:$B,"Block Grant",SalarySheet!AW:AW)</f>
        <v>0</v>
      </c>
      <c r="E77" s="148" t="s">
        <v>1108</v>
      </c>
      <c r="F77" s="153">
        <v>212034</v>
      </c>
    </row>
    <row r="78" spans="1:6" ht="22.5" customHeight="1">
      <c r="A78" s="153">
        <v>212035</v>
      </c>
      <c r="B78" s="164">
        <f t="shared" si="44"/>
        <v>0</v>
      </c>
      <c r="C78" s="164">
        <f t="shared" si="45"/>
        <v>0</v>
      </c>
      <c r="D78" s="162">
        <f>SUMIF(SalarySheet!$B:$B,"Block Grant",SalarySheet!AX:AX)</f>
        <v>0</v>
      </c>
      <c r="E78" s="148" t="s">
        <v>1109</v>
      </c>
      <c r="F78" s="153">
        <v>212035</v>
      </c>
    </row>
    <row r="79" spans="1:6" ht="22.5" customHeight="1">
      <c r="A79" s="153">
        <v>212999</v>
      </c>
      <c r="B79" s="164">
        <f t="shared" ref="B79:C79" si="46">C79</f>
        <v>0</v>
      </c>
      <c r="C79" s="164">
        <f t="shared" si="46"/>
        <v>0</v>
      </c>
      <c r="D79" s="162">
        <f>SUMIF(SalarySheet!$B:$B,"Block Grant",SalarySheet!AY:AY)</f>
        <v>0</v>
      </c>
      <c r="E79" s="148" t="s">
        <v>438</v>
      </c>
      <c r="F79" s="153">
        <v>212999</v>
      </c>
    </row>
    <row r="80" spans="1:6" ht="22.5" customHeight="1" thickBot="1">
      <c r="A80" s="153"/>
      <c r="B80" s="151"/>
      <c r="C80" s="151"/>
      <c r="D80" s="151"/>
      <c r="E80" s="152"/>
      <c r="F80" s="153"/>
    </row>
    <row r="81" spans="1:6" ht="22.5" customHeight="1" thickBot="1">
      <c r="A81" s="158">
        <v>213</v>
      </c>
      <c r="B81" s="149">
        <f>SUM(B82:B82)</f>
        <v>0</v>
      </c>
      <c r="C81" s="149">
        <f>SUM(C82:C82)</f>
        <v>0</v>
      </c>
      <c r="D81" s="149">
        <f>SUM(D82:D82)</f>
        <v>0</v>
      </c>
      <c r="E81" s="150" t="s">
        <v>603</v>
      </c>
      <c r="F81" s="158">
        <v>213</v>
      </c>
    </row>
    <row r="82" spans="1:6" ht="22.5" customHeight="1">
      <c r="A82" s="153">
        <v>213006</v>
      </c>
      <c r="B82" s="164">
        <f t="shared" ref="B82" si="47">C82</f>
        <v>0</v>
      </c>
      <c r="C82" s="164">
        <f t="shared" ref="C82" si="48">D82</f>
        <v>0</v>
      </c>
      <c r="D82" s="162">
        <f>SUMIF(SalarySheet!$B:$B,"Block Grant",SalarySheet!AZ:AZ)</f>
        <v>0</v>
      </c>
      <c r="E82" s="148" t="s">
        <v>654</v>
      </c>
      <c r="F82" s="153">
        <v>213006</v>
      </c>
    </row>
    <row r="83" spans="1:6" ht="22.5" customHeight="1" thickBot="1">
      <c r="A83" s="153"/>
      <c r="B83" s="151"/>
      <c r="C83" s="151"/>
      <c r="D83" s="151"/>
      <c r="E83" s="152"/>
      <c r="F83" s="153"/>
    </row>
    <row r="84" spans="1:6" ht="22.5" customHeight="1" thickBot="1">
      <c r="A84" s="158">
        <v>221</v>
      </c>
      <c r="B84" s="149">
        <f t="shared" ref="B84:C84" si="49">SUM(B85:B90)</f>
        <v>0</v>
      </c>
      <c r="C84" s="149">
        <f t="shared" si="49"/>
        <v>0</v>
      </c>
      <c r="D84" s="149">
        <f>SUM(D85:D90)</f>
        <v>158000</v>
      </c>
      <c r="E84" s="150" t="s">
        <v>604</v>
      </c>
      <c r="F84" s="158">
        <v>221</v>
      </c>
    </row>
    <row r="85" spans="1:6" ht="22.5" customHeight="1">
      <c r="A85" s="153">
        <v>221001</v>
      </c>
      <c r="B85" s="163"/>
      <c r="C85" s="163"/>
      <c r="D85" s="239">
        <v>100000</v>
      </c>
      <c r="E85" s="160" t="s">
        <v>655</v>
      </c>
      <c r="F85" s="153">
        <v>221001</v>
      </c>
    </row>
    <row r="86" spans="1:6" ht="22.5" customHeight="1">
      <c r="A86" s="153">
        <v>221002</v>
      </c>
      <c r="B86" s="164"/>
      <c r="C86" s="164"/>
      <c r="D86" s="240">
        <v>8000</v>
      </c>
      <c r="E86" s="148" t="s">
        <v>656</v>
      </c>
      <c r="F86" s="153">
        <v>221002</v>
      </c>
    </row>
    <row r="87" spans="1:6" ht="22.5" customHeight="1">
      <c r="A87" s="153">
        <v>221003</v>
      </c>
      <c r="B87" s="164"/>
      <c r="C87" s="164"/>
      <c r="D87" s="240">
        <v>24000</v>
      </c>
      <c r="E87" s="148" t="s">
        <v>657</v>
      </c>
      <c r="F87" s="153">
        <v>221003</v>
      </c>
    </row>
    <row r="88" spans="1:6" ht="22.5" customHeight="1">
      <c r="A88" s="153">
        <v>221004</v>
      </c>
      <c r="B88" s="164"/>
      <c r="C88" s="164"/>
      <c r="D88" s="240" t="s">
        <v>1138</v>
      </c>
      <c r="E88" s="148" t="s">
        <v>658</v>
      </c>
      <c r="F88" s="153">
        <v>221004</v>
      </c>
    </row>
    <row r="89" spans="1:6" ht="22.5" customHeight="1">
      <c r="A89" s="153">
        <v>221005</v>
      </c>
      <c r="B89" s="164"/>
      <c r="C89" s="164"/>
      <c r="D89" s="240">
        <v>26000</v>
      </c>
      <c r="E89" s="148" t="s">
        <v>659</v>
      </c>
      <c r="F89" s="153">
        <v>221005</v>
      </c>
    </row>
    <row r="90" spans="1:6" ht="22.5" customHeight="1">
      <c r="A90" s="153">
        <v>221999</v>
      </c>
      <c r="B90" s="164"/>
      <c r="C90" s="164"/>
      <c r="D90" s="164"/>
      <c r="E90" s="148" t="s">
        <v>445</v>
      </c>
      <c r="F90" s="153">
        <v>221999</v>
      </c>
    </row>
    <row r="91" spans="1:6" ht="22.5" customHeight="1" thickBot="1">
      <c r="A91" s="153"/>
      <c r="B91" s="151"/>
      <c r="C91" s="151"/>
      <c r="D91" s="151"/>
      <c r="E91" s="152"/>
      <c r="F91" s="153"/>
    </row>
    <row r="92" spans="1:6" ht="22.5" customHeight="1" thickBot="1">
      <c r="A92" s="158">
        <v>222</v>
      </c>
      <c r="B92" s="149">
        <f t="shared" ref="B92:C92" si="50">SUM(B93:B104)</f>
        <v>0</v>
      </c>
      <c r="C92" s="149">
        <f t="shared" si="50"/>
        <v>0</v>
      </c>
      <c r="D92" s="149">
        <f>SUM(D93:D104)</f>
        <v>89300</v>
      </c>
      <c r="E92" s="150" t="s">
        <v>605</v>
      </c>
      <c r="F92" s="158">
        <v>222</v>
      </c>
    </row>
    <row r="93" spans="1:6" ht="22.5" customHeight="1">
      <c r="A93" s="153">
        <v>222001</v>
      </c>
      <c r="B93" s="163"/>
      <c r="C93" s="163"/>
      <c r="D93" s="239">
        <v>38000</v>
      </c>
      <c r="E93" s="160" t="s">
        <v>660</v>
      </c>
      <c r="F93" s="153">
        <v>222001</v>
      </c>
    </row>
    <row r="94" spans="1:6" ht="22.5" customHeight="1">
      <c r="A94" s="153">
        <v>222002</v>
      </c>
      <c r="B94" s="164"/>
      <c r="C94" s="164"/>
      <c r="D94" s="240">
        <v>0</v>
      </c>
      <c r="E94" s="148" t="s">
        <v>661</v>
      </c>
      <c r="F94" s="153">
        <v>222002</v>
      </c>
    </row>
    <row r="95" spans="1:6" ht="22.5" customHeight="1">
      <c r="A95" s="153">
        <v>222003</v>
      </c>
      <c r="B95" s="164"/>
      <c r="C95" s="164"/>
      <c r="D95" s="240">
        <v>5000</v>
      </c>
      <c r="E95" s="148" t="s">
        <v>662</v>
      </c>
      <c r="F95" s="153">
        <v>222003</v>
      </c>
    </row>
    <row r="96" spans="1:6" ht="22.5" customHeight="1">
      <c r="A96" s="153">
        <v>222004</v>
      </c>
      <c r="B96" s="164"/>
      <c r="C96" s="164"/>
      <c r="D96" s="240">
        <v>8000</v>
      </c>
      <c r="E96" s="148" t="s">
        <v>663</v>
      </c>
      <c r="F96" s="153">
        <v>222004</v>
      </c>
    </row>
    <row r="97" spans="1:6" ht="22.5" customHeight="1">
      <c r="A97" s="153">
        <v>222005</v>
      </c>
      <c r="B97" s="164"/>
      <c r="C97" s="164"/>
      <c r="D97" s="240">
        <v>12000</v>
      </c>
      <c r="E97" s="148" t="s">
        <v>450</v>
      </c>
      <c r="F97" s="153">
        <v>222005</v>
      </c>
    </row>
    <row r="98" spans="1:6" ht="22.5" customHeight="1">
      <c r="A98" s="153">
        <v>222006</v>
      </c>
      <c r="B98" s="164"/>
      <c r="C98" s="164"/>
      <c r="D98" s="240"/>
      <c r="E98" s="148" t="s">
        <v>664</v>
      </c>
      <c r="F98" s="153">
        <v>222006</v>
      </c>
    </row>
    <row r="99" spans="1:6" ht="22.5" customHeight="1">
      <c r="A99" s="153">
        <v>222007</v>
      </c>
      <c r="B99" s="164"/>
      <c r="C99" s="164"/>
      <c r="D99" s="240">
        <v>0</v>
      </c>
      <c r="E99" s="148" t="s">
        <v>452</v>
      </c>
      <c r="F99" s="153">
        <v>222007</v>
      </c>
    </row>
    <row r="100" spans="1:6" ht="22.5" customHeight="1">
      <c r="A100" s="153">
        <v>222008</v>
      </c>
      <c r="B100" s="164"/>
      <c r="C100" s="164"/>
      <c r="D100" s="240">
        <v>8000</v>
      </c>
      <c r="E100" s="148" t="s">
        <v>453</v>
      </c>
      <c r="F100" s="153">
        <v>222008</v>
      </c>
    </row>
    <row r="101" spans="1:6" ht="22.5" customHeight="1">
      <c r="A101" s="153">
        <v>222009</v>
      </c>
      <c r="B101" s="164"/>
      <c r="C101" s="164"/>
      <c r="D101" s="240">
        <v>2500</v>
      </c>
      <c r="E101" s="148" t="s">
        <v>665</v>
      </c>
      <c r="F101" s="153">
        <v>222009</v>
      </c>
    </row>
    <row r="102" spans="1:6" ht="22.5" customHeight="1">
      <c r="A102" s="153">
        <v>222010</v>
      </c>
      <c r="B102" s="164"/>
      <c r="C102" s="164"/>
      <c r="D102" s="240">
        <v>6000</v>
      </c>
      <c r="E102" s="148" t="s">
        <v>455</v>
      </c>
      <c r="F102" s="153">
        <v>222010</v>
      </c>
    </row>
    <row r="103" spans="1:6" ht="22.5" customHeight="1">
      <c r="A103" s="153">
        <v>222011</v>
      </c>
      <c r="B103" s="164"/>
      <c r="C103" s="164"/>
      <c r="D103" s="240">
        <v>6800</v>
      </c>
      <c r="E103" s="148" t="s">
        <v>666</v>
      </c>
      <c r="F103" s="153">
        <v>222011</v>
      </c>
    </row>
    <row r="104" spans="1:6" ht="22.5" customHeight="1">
      <c r="A104" s="153">
        <v>222999</v>
      </c>
      <c r="B104" s="164"/>
      <c r="C104" s="164"/>
      <c r="D104" s="240">
        <v>3000</v>
      </c>
      <c r="E104" s="148" t="s">
        <v>667</v>
      </c>
      <c r="F104" s="153">
        <v>222999</v>
      </c>
    </row>
    <row r="105" spans="1:6" ht="22.5" customHeight="1" thickBot="1">
      <c r="A105" s="153"/>
      <c r="B105" s="151"/>
      <c r="C105" s="151"/>
      <c r="D105" s="241"/>
      <c r="E105" s="152"/>
      <c r="F105" s="153"/>
    </row>
    <row r="106" spans="1:6" ht="22.5" customHeight="1" thickBot="1">
      <c r="A106" s="158">
        <v>223</v>
      </c>
      <c r="B106" s="149">
        <f t="shared" ref="B106:C106" si="51">SUM(B107:B133)</f>
        <v>0</v>
      </c>
      <c r="C106" s="149">
        <f t="shared" si="51"/>
        <v>0</v>
      </c>
      <c r="D106" s="149">
        <f>SUM(D107:D133)</f>
        <v>483700</v>
      </c>
      <c r="E106" s="150" t="s">
        <v>606</v>
      </c>
      <c r="F106" s="158">
        <v>223</v>
      </c>
    </row>
    <row r="107" spans="1:6" ht="22.5" customHeight="1">
      <c r="A107" s="153">
        <v>223001</v>
      </c>
      <c r="B107" s="163"/>
      <c r="C107" s="163"/>
      <c r="D107" s="239">
        <v>120000</v>
      </c>
      <c r="E107" s="160" t="s">
        <v>668</v>
      </c>
      <c r="F107" s="153">
        <v>223001</v>
      </c>
    </row>
    <row r="108" spans="1:6" ht="22.5" customHeight="1">
      <c r="A108" s="153">
        <v>223002</v>
      </c>
      <c r="B108" s="164"/>
      <c r="C108" s="164"/>
      <c r="D108" s="240">
        <v>244000</v>
      </c>
      <c r="E108" s="148" t="s">
        <v>459</v>
      </c>
      <c r="F108" s="153">
        <v>223002</v>
      </c>
    </row>
    <row r="109" spans="1:6" ht="22.5" customHeight="1">
      <c r="A109" s="153">
        <v>223003</v>
      </c>
      <c r="B109" s="164"/>
      <c r="C109" s="164"/>
      <c r="D109" s="240"/>
      <c r="E109" s="148" t="s">
        <v>669</v>
      </c>
      <c r="F109" s="153">
        <v>223003</v>
      </c>
    </row>
    <row r="110" spans="1:6" ht="22.5" customHeight="1">
      <c r="A110" s="153">
        <v>223004</v>
      </c>
      <c r="B110" s="164"/>
      <c r="C110" s="164"/>
      <c r="D110" s="240"/>
      <c r="E110" s="148" t="s">
        <v>461</v>
      </c>
      <c r="F110" s="153">
        <v>223004</v>
      </c>
    </row>
    <row r="111" spans="1:6" ht="22.5" customHeight="1">
      <c r="A111" s="153">
        <v>223005</v>
      </c>
      <c r="B111" s="164"/>
      <c r="C111" s="164"/>
      <c r="D111" s="240"/>
      <c r="E111" s="148" t="s">
        <v>462</v>
      </c>
      <c r="F111" s="153">
        <v>223005</v>
      </c>
    </row>
    <row r="112" spans="1:6" ht="22.5" customHeight="1">
      <c r="A112" s="153">
        <v>223006</v>
      </c>
      <c r="B112" s="164"/>
      <c r="C112" s="164"/>
      <c r="D112" s="240"/>
      <c r="E112" s="148" t="s">
        <v>463</v>
      </c>
      <c r="F112" s="153">
        <v>223006</v>
      </c>
    </row>
    <row r="113" spans="1:6" ht="22.5" customHeight="1">
      <c r="A113" s="153">
        <v>223007</v>
      </c>
      <c r="B113" s="164"/>
      <c r="C113" s="164"/>
      <c r="D113" s="240"/>
      <c r="E113" s="148" t="s">
        <v>670</v>
      </c>
      <c r="F113" s="153">
        <v>223007</v>
      </c>
    </row>
    <row r="114" spans="1:6" ht="22.5" customHeight="1">
      <c r="A114" s="153">
        <v>223008</v>
      </c>
      <c r="B114" s="164"/>
      <c r="C114" s="164"/>
      <c r="D114" s="240">
        <v>26000</v>
      </c>
      <c r="E114" s="148" t="s">
        <v>671</v>
      </c>
      <c r="F114" s="153">
        <v>223008</v>
      </c>
    </row>
    <row r="115" spans="1:6" ht="22.5" customHeight="1">
      <c r="A115" s="153">
        <v>223009</v>
      </c>
      <c r="B115" s="164"/>
      <c r="C115" s="164"/>
      <c r="D115" s="240"/>
      <c r="E115" s="148" t="s">
        <v>466</v>
      </c>
      <c r="F115" s="153">
        <v>223009</v>
      </c>
    </row>
    <row r="116" spans="1:6" ht="22.5" customHeight="1">
      <c r="A116" s="153">
        <v>223010</v>
      </c>
      <c r="B116" s="164"/>
      <c r="C116" s="164"/>
      <c r="D116" s="240"/>
      <c r="E116" s="148" t="s">
        <v>672</v>
      </c>
      <c r="F116" s="153">
        <v>223010</v>
      </c>
    </row>
    <row r="117" spans="1:6" ht="22.5" customHeight="1">
      <c r="A117" s="153">
        <v>223011</v>
      </c>
      <c r="B117" s="164"/>
      <c r="C117" s="164"/>
      <c r="D117" s="240">
        <v>12000</v>
      </c>
      <c r="E117" s="148" t="s">
        <v>468</v>
      </c>
      <c r="F117" s="153">
        <v>223011</v>
      </c>
    </row>
    <row r="118" spans="1:6" ht="22.5" customHeight="1">
      <c r="A118" s="153">
        <v>223012</v>
      </c>
      <c r="B118" s="164"/>
      <c r="C118" s="164"/>
      <c r="D118" s="240">
        <v>12000</v>
      </c>
      <c r="E118" s="148" t="s">
        <v>673</v>
      </c>
      <c r="F118" s="153">
        <v>223012</v>
      </c>
    </row>
    <row r="119" spans="1:6" ht="22.5" customHeight="1">
      <c r="A119" s="153">
        <v>223013</v>
      </c>
      <c r="B119" s="164"/>
      <c r="C119" s="164"/>
      <c r="D119" s="240">
        <v>25000</v>
      </c>
      <c r="E119" s="148" t="s">
        <v>674</v>
      </c>
      <c r="F119" s="153">
        <v>223013</v>
      </c>
    </row>
    <row r="120" spans="1:6" ht="22.5" customHeight="1">
      <c r="A120" s="153">
        <v>223014</v>
      </c>
      <c r="B120" s="164"/>
      <c r="C120" s="164"/>
      <c r="D120" s="240">
        <v>6000</v>
      </c>
      <c r="E120" s="148" t="s">
        <v>675</v>
      </c>
      <c r="F120" s="153">
        <v>223014</v>
      </c>
    </row>
    <row r="121" spans="1:6" ht="22.5" customHeight="1">
      <c r="A121" s="153">
        <v>223015</v>
      </c>
      <c r="B121" s="164"/>
      <c r="C121" s="164"/>
      <c r="D121" s="240"/>
      <c r="E121" s="148" t="s">
        <v>676</v>
      </c>
      <c r="F121" s="153">
        <v>223015</v>
      </c>
    </row>
    <row r="122" spans="1:6" ht="22.5" customHeight="1">
      <c r="A122" s="153">
        <v>223016</v>
      </c>
      <c r="B122" s="164"/>
      <c r="C122" s="164"/>
      <c r="D122" s="240">
        <v>3000</v>
      </c>
      <c r="E122" s="148" t="s">
        <v>677</v>
      </c>
      <c r="F122" s="153">
        <v>223016</v>
      </c>
    </row>
    <row r="123" spans="1:6" ht="22.5" customHeight="1">
      <c r="A123" s="153">
        <v>223017</v>
      </c>
      <c r="B123" s="164"/>
      <c r="C123" s="164"/>
      <c r="D123" s="240">
        <v>8000</v>
      </c>
      <c r="E123" s="148" t="s">
        <v>678</v>
      </c>
      <c r="F123" s="153">
        <v>223017</v>
      </c>
    </row>
    <row r="124" spans="1:6" ht="22.5" customHeight="1">
      <c r="A124" s="153">
        <v>223018</v>
      </c>
      <c r="B124" s="164"/>
      <c r="C124" s="164"/>
      <c r="D124" s="240">
        <v>24000</v>
      </c>
      <c r="E124" s="148" t="s">
        <v>679</v>
      </c>
      <c r="F124" s="153">
        <v>223018</v>
      </c>
    </row>
    <row r="125" spans="1:6" ht="22.5" customHeight="1">
      <c r="A125" s="153">
        <v>223019</v>
      </c>
      <c r="B125" s="164"/>
      <c r="C125" s="164"/>
      <c r="D125" s="240">
        <v>3500</v>
      </c>
      <c r="E125" s="148" t="s">
        <v>680</v>
      </c>
      <c r="F125" s="153">
        <v>223019</v>
      </c>
    </row>
    <row r="126" spans="1:6" ht="22.5" customHeight="1">
      <c r="A126" s="153">
        <v>223020</v>
      </c>
      <c r="B126" s="164"/>
      <c r="C126" s="164"/>
      <c r="D126" s="240"/>
      <c r="E126" s="148" t="s">
        <v>477</v>
      </c>
      <c r="F126" s="153">
        <v>223020</v>
      </c>
    </row>
    <row r="127" spans="1:6" ht="22.5" customHeight="1">
      <c r="A127" s="153">
        <v>223021</v>
      </c>
      <c r="B127" s="164"/>
      <c r="C127" s="164"/>
      <c r="D127" s="240"/>
      <c r="E127" s="148" t="s">
        <v>478</v>
      </c>
      <c r="F127" s="153">
        <v>223021</v>
      </c>
    </row>
    <row r="128" spans="1:6" ht="22.5" customHeight="1">
      <c r="A128" s="153">
        <v>223022</v>
      </c>
      <c r="B128" s="164"/>
      <c r="C128" s="164"/>
      <c r="D128" s="240"/>
      <c r="E128" s="148" t="s">
        <v>681</v>
      </c>
      <c r="F128" s="153">
        <v>223022</v>
      </c>
    </row>
    <row r="129" spans="1:6" ht="22.5" customHeight="1">
      <c r="A129" s="153">
        <v>223023</v>
      </c>
      <c r="B129" s="164"/>
      <c r="C129" s="164"/>
      <c r="D129" s="240"/>
      <c r="E129" s="148" t="s">
        <v>682</v>
      </c>
      <c r="F129" s="153">
        <v>223023</v>
      </c>
    </row>
    <row r="130" spans="1:6" ht="22.5" customHeight="1">
      <c r="A130" s="153">
        <v>223024</v>
      </c>
      <c r="B130" s="164"/>
      <c r="C130" s="164"/>
      <c r="D130" s="240">
        <v>200</v>
      </c>
      <c r="E130" s="148" t="s">
        <v>481</v>
      </c>
      <c r="F130" s="153">
        <v>223024</v>
      </c>
    </row>
    <row r="131" spans="1:6" ht="22.5" customHeight="1">
      <c r="A131" s="153">
        <v>223025</v>
      </c>
      <c r="B131" s="164"/>
      <c r="C131" s="164"/>
      <c r="D131" s="240"/>
      <c r="E131" s="148" t="s">
        <v>683</v>
      </c>
      <c r="F131" s="153">
        <v>223025</v>
      </c>
    </row>
    <row r="132" spans="1:6" ht="22.5" customHeight="1">
      <c r="A132" s="153">
        <f>F132</f>
        <v>223026</v>
      </c>
      <c r="B132" s="164"/>
      <c r="C132" s="164"/>
      <c r="D132" s="240"/>
      <c r="E132" s="148" t="s">
        <v>1137</v>
      </c>
      <c r="F132" s="153">
        <v>223026</v>
      </c>
    </row>
    <row r="133" spans="1:6" ht="22.5" customHeight="1">
      <c r="A133" s="153">
        <v>223999</v>
      </c>
      <c r="B133" s="164"/>
      <c r="C133" s="164"/>
      <c r="D133" s="241"/>
      <c r="E133" s="148" t="s">
        <v>684</v>
      </c>
      <c r="F133" s="153">
        <v>223999</v>
      </c>
    </row>
    <row r="134" spans="1:6" ht="22.5" customHeight="1" thickBot="1">
      <c r="A134" s="153"/>
      <c r="B134" s="151"/>
      <c r="C134" s="151"/>
      <c r="D134" s="151"/>
      <c r="E134" s="152"/>
      <c r="F134" s="153"/>
    </row>
    <row r="135" spans="1:6" ht="22.5" customHeight="1" thickBot="1">
      <c r="A135" s="158">
        <v>224</v>
      </c>
      <c r="B135" s="149">
        <f t="shared" ref="B135:C135" si="52">SUM(B136:B140)</f>
        <v>0</v>
      </c>
      <c r="C135" s="149">
        <f t="shared" si="52"/>
        <v>0</v>
      </c>
      <c r="D135" s="149">
        <f>SUM(D136:D140)</f>
        <v>0</v>
      </c>
      <c r="E135" s="150" t="s">
        <v>607</v>
      </c>
      <c r="F135" s="158">
        <v>224</v>
      </c>
    </row>
    <row r="136" spans="1:6" ht="22.5" customHeight="1">
      <c r="A136" s="153">
        <v>224001</v>
      </c>
      <c r="B136" s="163"/>
      <c r="C136" s="163"/>
      <c r="D136" s="163"/>
      <c r="E136" s="160" t="s">
        <v>484</v>
      </c>
      <c r="F136" s="153">
        <v>224001</v>
      </c>
    </row>
    <row r="137" spans="1:6" ht="22.5" customHeight="1">
      <c r="A137" s="153">
        <v>224011</v>
      </c>
      <c r="B137" s="164"/>
      <c r="C137" s="164"/>
      <c r="D137" s="164"/>
      <c r="E137" s="148" t="s">
        <v>485</v>
      </c>
      <c r="F137" s="153">
        <v>224011</v>
      </c>
    </row>
    <row r="138" spans="1:6" ht="22.5" customHeight="1">
      <c r="A138" s="153">
        <v>224021</v>
      </c>
      <c r="B138" s="164"/>
      <c r="C138" s="164"/>
      <c r="D138" s="164"/>
      <c r="E138" s="148" t="s">
        <v>685</v>
      </c>
      <c r="F138" s="153">
        <v>224021</v>
      </c>
    </row>
    <row r="139" spans="1:6" ht="22.5" customHeight="1">
      <c r="A139" s="153">
        <v>224022</v>
      </c>
      <c r="B139" s="164"/>
      <c r="C139" s="164"/>
      <c r="D139" s="164"/>
      <c r="E139" s="148" t="s">
        <v>686</v>
      </c>
      <c r="F139" s="153">
        <v>224022</v>
      </c>
    </row>
    <row r="140" spans="1:6" ht="22.5" customHeight="1">
      <c r="A140" s="153">
        <v>224999</v>
      </c>
      <c r="B140" s="164"/>
      <c r="C140" s="164"/>
      <c r="D140" s="164"/>
      <c r="E140" s="148" t="s">
        <v>687</v>
      </c>
      <c r="F140" s="153">
        <v>224999</v>
      </c>
    </row>
    <row r="141" spans="1:6" ht="22.5" customHeight="1" thickBot="1">
      <c r="A141" s="153"/>
      <c r="B141" s="151"/>
      <c r="C141" s="151"/>
      <c r="D141" s="151"/>
      <c r="E141" s="152"/>
      <c r="F141" s="153"/>
    </row>
    <row r="142" spans="1:6" ht="22.5" customHeight="1" thickBot="1">
      <c r="A142" s="158">
        <v>225</v>
      </c>
      <c r="B142" s="149">
        <f t="shared" ref="B142:C142" si="53">SUM(B143:B148)</f>
        <v>0</v>
      </c>
      <c r="C142" s="149">
        <f t="shared" si="53"/>
        <v>0</v>
      </c>
      <c r="D142" s="149">
        <f>SUM(D143:D148)</f>
        <v>0</v>
      </c>
      <c r="E142" s="150" t="s">
        <v>608</v>
      </c>
      <c r="F142" s="158">
        <v>225</v>
      </c>
    </row>
    <row r="143" spans="1:6" ht="22.5" customHeight="1">
      <c r="A143" s="153">
        <v>225001</v>
      </c>
      <c r="B143" s="163"/>
      <c r="C143" s="163"/>
      <c r="D143" s="163"/>
      <c r="E143" s="160" t="s">
        <v>489</v>
      </c>
      <c r="F143" s="153">
        <v>225001</v>
      </c>
    </row>
    <row r="144" spans="1:6" ht="22.5" customHeight="1">
      <c r="A144" s="153">
        <v>225002</v>
      </c>
      <c r="B144" s="164"/>
      <c r="C144" s="164"/>
      <c r="D144" s="164"/>
      <c r="E144" s="148" t="s">
        <v>688</v>
      </c>
      <c r="F144" s="153">
        <v>225002</v>
      </c>
    </row>
    <row r="145" spans="1:6" ht="22.5" customHeight="1">
      <c r="A145" s="153">
        <v>225003</v>
      </c>
      <c r="B145" s="164"/>
      <c r="C145" s="164"/>
      <c r="D145" s="164"/>
      <c r="E145" s="148" t="s">
        <v>689</v>
      </c>
      <c r="F145" s="153">
        <v>225003</v>
      </c>
    </row>
    <row r="146" spans="1:6" ht="22.5" customHeight="1">
      <c r="A146" s="153">
        <v>225004</v>
      </c>
      <c r="B146" s="164"/>
      <c r="C146" s="164"/>
      <c r="D146" s="164"/>
      <c r="E146" s="148" t="s">
        <v>690</v>
      </c>
      <c r="F146" s="153">
        <v>225004</v>
      </c>
    </row>
    <row r="147" spans="1:6" ht="22.5" customHeight="1">
      <c r="A147" s="153">
        <v>225005</v>
      </c>
      <c r="B147" s="164"/>
      <c r="C147" s="164"/>
      <c r="D147" s="164"/>
      <c r="E147" s="148" t="s">
        <v>691</v>
      </c>
      <c r="F147" s="153">
        <v>225005</v>
      </c>
    </row>
    <row r="148" spans="1:6" ht="22.5" customHeight="1">
      <c r="A148" s="153">
        <v>225006</v>
      </c>
      <c r="B148" s="164"/>
      <c r="C148" s="164"/>
      <c r="D148" s="164"/>
      <c r="E148" s="148" t="s">
        <v>692</v>
      </c>
      <c r="F148" s="153">
        <v>225006</v>
      </c>
    </row>
    <row r="149" spans="1:6" ht="22.5" customHeight="1" thickBot="1">
      <c r="A149" s="153"/>
      <c r="B149" s="151"/>
      <c r="C149" s="151"/>
      <c r="D149" s="151"/>
      <c r="E149" s="152"/>
      <c r="F149" s="153"/>
    </row>
    <row r="150" spans="1:6" ht="22.5" customHeight="1" thickBot="1">
      <c r="A150" s="158">
        <v>226</v>
      </c>
      <c r="B150" s="149">
        <f t="shared" ref="B150:C150" si="54">SUM(B151:B168)</f>
        <v>0</v>
      </c>
      <c r="C150" s="149">
        <f t="shared" si="54"/>
        <v>0</v>
      </c>
      <c r="D150" s="149">
        <f>SUM(D151:D168)</f>
        <v>30000</v>
      </c>
      <c r="E150" s="150" t="s">
        <v>609</v>
      </c>
      <c r="F150" s="158">
        <v>226</v>
      </c>
    </row>
    <row r="151" spans="1:6" ht="22.5" customHeight="1">
      <c r="A151" s="153">
        <v>226001</v>
      </c>
      <c r="B151" s="163"/>
      <c r="C151" s="163"/>
      <c r="D151" s="163"/>
      <c r="E151" s="160" t="s">
        <v>693</v>
      </c>
      <c r="F151" s="153">
        <v>226001</v>
      </c>
    </row>
    <row r="152" spans="1:6" ht="22.5" customHeight="1">
      <c r="A152" s="153">
        <v>226002</v>
      </c>
      <c r="B152" s="164"/>
      <c r="C152" s="164"/>
      <c r="D152" s="240">
        <v>30000</v>
      </c>
      <c r="E152" s="148" t="s">
        <v>694</v>
      </c>
      <c r="F152" s="153">
        <v>226002</v>
      </c>
    </row>
    <row r="153" spans="1:6" ht="22.5" customHeight="1">
      <c r="A153" s="153">
        <v>226003</v>
      </c>
      <c r="B153" s="164"/>
      <c r="C153" s="164"/>
      <c r="D153" s="164"/>
      <c r="E153" s="148" t="s">
        <v>695</v>
      </c>
      <c r="F153" s="153">
        <v>226003</v>
      </c>
    </row>
    <row r="154" spans="1:6" ht="22.5" customHeight="1">
      <c r="A154" s="153">
        <v>226004</v>
      </c>
      <c r="B154" s="164"/>
      <c r="C154" s="164"/>
      <c r="D154" s="164"/>
      <c r="E154" s="148" t="s">
        <v>696</v>
      </c>
      <c r="F154" s="153">
        <v>226004</v>
      </c>
    </row>
    <row r="155" spans="1:6" ht="22.5" customHeight="1">
      <c r="A155" s="153">
        <v>226005</v>
      </c>
      <c r="B155" s="164"/>
      <c r="C155" s="164"/>
      <c r="D155" s="164"/>
      <c r="E155" s="148" t="s">
        <v>697</v>
      </c>
      <c r="F155" s="153">
        <v>226005</v>
      </c>
    </row>
    <row r="156" spans="1:6" ht="22.5" customHeight="1">
      <c r="A156" s="153">
        <v>226006</v>
      </c>
      <c r="B156" s="164"/>
      <c r="C156" s="164"/>
      <c r="D156" s="164"/>
      <c r="E156" s="148" t="s">
        <v>698</v>
      </c>
      <c r="F156" s="153">
        <v>226006</v>
      </c>
    </row>
    <row r="157" spans="1:6" ht="22.5" customHeight="1">
      <c r="A157" s="153">
        <v>226007</v>
      </c>
      <c r="B157" s="164"/>
      <c r="C157" s="164"/>
      <c r="D157" s="164"/>
      <c r="E157" s="148" t="s">
        <v>699</v>
      </c>
      <c r="F157" s="153">
        <v>226007</v>
      </c>
    </row>
    <row r="158" spans="1:6" ht="22.5" customHeight="1">
      <c r="A158" s="153">
        <v>226008</v>
      </c>
      <c r="B158" s="164"/>
      <c r="C158" s="164"/>
      <c r="D158" s="164"/>
      <c r="E158" s="148" t="s">
        <v>700</v>
      </c>
      <c r="F158" s="153">
        <v>226008</v>
      </c>
    </row>
    <row r="159" spans="1:6" ht="22.5" customHeight="1">
      <c r="A159" s="153">
        <v>226009</v>
      </c>
      <c r="B159" s="164"/>
      <c r="C159" s="164"/>
      <c r="D159" s="164"/>
      <c r="E159" s="148" t="s">
        <v>701</v>
      </c>
      <c r="F159" s="153">
        <v>226009</v>
      </c>
    </row>
    <row r="160" spans="1:6" ht="22.5" customHeight="1">
      <c r="A160" s="153">
        <v>226010</v>
      </c>
      <c r="B160" s="164"/>
      <c r="C160" s="164"/>
      <c r="D160" s="164"/>
      <c r="E160" s="148" t="s">
        <v>702</v>
      </c>
      <c r="F160" s="153">
        <v>226010</v>
      </c>
    </row>
    <row r="161" spans="1:6" ht="22.5" customHeight="1">
      <c r="A161" s="153">
        <v>226011</v>
      </c>
      <c r="B161" s="164"/>
      <c r="C161" s="164"/>
      <c r="D161" s="164"/>
      <c r="E161" s="148" t="s">
        <v>703</v>
      </c>
      <c r="F161" s="153">
        <v>226011</v>
      </c>
    </row>
    <row r="162" spans="1:6" ht="22.5" customHeight="1">
      <c r="A162" s="153">
        <v>226012</v>
      </c>
      <c r="B162" s="164"/>
      <c r="C162" s="164"/>
      <c r="D162" s="164"/>
      <c r="E162" s="148" t="s">
        <v>704</v>
      </c>
      <c r="F162" s="153">
        <v>226012</v>
      </c>
    </row>
    <row r="163" spans="1:6" ht="22.5" customHeight="1">
      <c r="A163" s="153">
        <v>226013</v>
      </c>
      <c r="B163" s="164"/>
      <c r="C163" s="164"/>
      <c r="D163" s="164"/>
      <c r="E163" s="148" t="s">
        <v>705</v>
      </c>
      <c r="F163" s="153">
        <v>226013</v>
      </c>
    </row>
    <row r="164" spans="1:6" ht="22.5" customHeight="1">
      <c r="A164" s="153">
        <v>226014</v>
      </c>
      <c r="B164" s="164"/>
      <c r="C164" s="164"/>
      <c r="D164" s="164"/>
      <c r="E164" s="148" t="s">
        <v>706</v>
      </c>
      <c r="F164" s="153">
        <v>226014</v>
      </c>
    </row>
    <row r="165" spans="1:6" ht="22.5" customHeight="1">
      <c r="A165" s="153">
        <v>226015</v>
      </c>
      <c r="B165" s="164"/>
      <c r="C165" s="164"/>
      <c r="D165" s="164"/>
      <c r="E165" s="148" t="s">
        <v>707</v>
      </c>
      <c r="F165" s="153">
        <v>226015</v>
      </c>
    </row>
    <row r="166" spans="1:6" ht="22.5" customHeight="1">
      <c r="A166" s="153">
        <v>226016</v>
      </c>
      <c r="B166" s="164"/>
      <c r="C166" s="164"/>
      <c r="D166" s="164"/>
      <c r="E166" s="148" t="s">
        <v>708</v>
      </c>
      <c r="F166" s="153">
        <v>226016</v>
      </c>
    </row>
    <row r="167" spans="1:6" ht="22.5" customHeight="1">
      <c r="A167" s="153">
        <v>226017</v>
      </c>
      <c r="B167" s="164"/>
      <c r="C167" s="164"/>
      <c r="D167" s="164"/>
      <c r="E167" s="148" t="s">
        <v>709</v>
      </c>
      <c r="F167" s="153">
        <v>226017</v>
      </c>
    </row>
    <row r="168" spans="1:6" ht="22.5" customHeight="1">
      <c r="A168" s="153">
        <v>226018</v>
      </c>
      <c r="B168" s="164"/>
      <c r="C168" s="164"/>
      <c r="D168" s="164"/>
      <c r="E168" s="148" t="s">
        <v>512</v>
      </c>
      <c r="F168" s="153">
        <v>226018</v>
      </c>
    </row>
    <row r="169" spans="1:6" ht="22.5" customHeight="1" thickBot="1">
      <c r="A169" s="153"/>
      <c r="B169" s="151"/>
      <c r="C169" s="151"/>
      <c r="D169" s="151"/>
      <c r="E169" s="152"/>
      <c r="F169" s="153"/>
    </row>
    <row r="170" spans="1:6" ht="22.5" customHeight="1" thickBot="1">
      <c r="A170" s="158">
        <v>227</v>
      </c>
      <c r="B170" s="149">
        <f t="shared" ref="B170:C170" si="55">SUM(B171:B174)</f>
        <v>0</v>
      </c>
      <c r="C170" s="149">
        <f t="shared" si="55"/>
        <v>0</v>
      </c>
      <c r="D170" s="149">
        <f>SUM(D171:D174)</f>
        <v>0</v>
      </c>
      <c r="E170" s="150" t="s">
        <v>610</v>
      </c>
      <c r="F170" s="158">
        <v>227</v>
      </c>
    </row>
    <row r="171" spans="1:6" ht="22.5" customHeight="1">
      <c r="A171" s="153">
        <v>227001</v>
      </c>
      <c r="B171" s="163"/>
      <c r="C171" s="163"/>
      <c r="D171" s="163"/>
      <c r="E171" s="160" t="s">
        <v>710</v>
      </c>
      <c r="F171" s="153">
        <v>227001</v>
      </c>
    </row>
    <row r="172" spans="1:6" ht="22.5" customHeight="1">
      <c r="A172" s="153">
        <v>227002</v>
      </c>
      <c r="B172" s="164"/>
      <c r="C172" s="164"/>
      <c r="D172" s="164"/>
      <c r="E172" s="148" t="s">
        <v>711</v>
      </c>
      <c r="F172" s="153">
        <v>227002</v>
      </c>
    </row>
    <row r="173" spans="1:6" ht="22.5" customHeight="1">
      <c r="A173" s="153">
        <v>227003</v>
      </c>
      <c r="B173" s="164"/>
      <c r="C173" s="164"/>
      <c r="D173" s="164"/>
      <c r="E173" s="148" t="s">
        <v>712</v>
      </c>
      <c r="F173" s="153">
        <v>227003</v>
      </c>
    </row>
    <row r="174" spans="1:6" ht="22.5" customHeight="1">
      <c r="A174" s="153">
        <v>227011</v>
      </c>
      <c r="B174" s="164"/>
      <c r="C174" s="164"/>
      <c r="D174" s="164"/>
      <c r="E174" s="148" t="s">
        <v>713</v>
      </c>
      <c r="F174" s="153">
        <v>227011</v>
      </c>
    </row>
    <row r="175" spans="1:6" ht="22.5" customHeight="1" thickBot="1">
      <c r="A175" s="153"/>
      <c r="B175" s="151"/>
      <c r="C175" s="151"/>
      <c r="D175" s="151"/>
      <c r="E175" s="152"/>
      <c r="F175" s="153"/>
    </row>
    <row r="176" spans="1:6" ht="22.5" customHeight="1" thickBot="1">
      <c r="A176" s="158">
        <v>228</v>
      </c>
      <c r="B176" s="149">
        <f>SUM(B177:B194)</f>
        <v>0</v>
      </c>
      <c r="C176" s="149">
        <f>SUM(C177:C194)</f>
        <v>0</v>
      </c>
      <c r="D176" s="149">
        <f>SUM(D177:D194)</f>
        <v>305000</v>
      </c>
      <c r="E176" s="150" t="s">
        <v>611</v>
      </c>
      <c r="F176" s="158">
        <v>228</v>
      </c>
    </row>
    <row r="177" spans="1:6" ht="22.5" customHeight="1">
      <c r="A177" s="153">
        <v>228002</v>
      </c>
      <c r="B177" s="164"/>
      <c r="C177" s="164"/>
      <c r="D177" s="164"/>
      <c r="E177" s="148" t="s">
        <v>714</v>
      </c>
      <c r="F177" s="153">
        <v>228002</v>
      </c>
    </row>
    <row r="178" spans="1:6" ht="22.5" customHeight="1">
      <c r="A178" s="153">
        <v>228003</v>
      </c>
      <c r="B178" s="164"/>
      <c r="C178" s="164"/>
      <c r="D178" s="164"/>
      <c r="E178" s="148" t="s">
        <v>518</v>
      </c>
      <c r="F178" s="153">
        <v>228003</v>
      </c>
    </row>
    <row r="179" spans="1:6" ht="22.5" customHeight="1">
      <c r="A179" s="153">
        <v>228004</v>
      </c>
      <c r="B179" s="164"/>
      <c r="C179" s="164"/>
      <c r="D179" s="164"/>
      <c r="E179" s="148" t="s">
        <v>715</v>
      </c>
      <c r="F179" s="153">
        <v>228004</v>
      </c>
    </row>
    <row r="180" spans="1:6" ht="22.5" customHeight="1">
      <c r="A180" s="153">
        <v>228005</v>
      </c>
      <c r="B180" s="164"/>
      <c r="C180" s="164"/>
      <c r="D180" s="164"/>
      <c r="E180" s="148" t="s">
        <v>716</v>
      </c>
      <c r="F180" s="153">
        <v>228005</v>
      </c>
    </row>
    <row r="181" spans="1:6" ht="22.5" customHeight="1">
      <c r="A181" s="153">
        <v>228006</v>
      </c>
      <c r="B181" s="164"/>
      <c r="C181" s="164"/>
      <c r="D181" s="164"/>
      <c r="E181" s="148" t="s">
        <v>717</v>
      </c>
      <c r="F181" s="153">
        <v>228006</v>
      </c>
    </row>
    <row r="182" spans="1:6" ht="22.5" customHeight="1">
      <c r="A182" s="153">
        <v>228007</v>
      </c>
      <c r="B182" s="164"/>
      <c r="C182" s="164"/>
      <c r="D182" s="164"/>
      <c r="E182" s="148" t="s">
        <v>718</v>
      </c>
      <c r="F182" s="153">
        <v>228007</v>
      </c>
    </row>
    <row r="183" spans="1:6" ht="22.5" customHeight="1">
      <c r="A183" s="153">
        <v>228008</v>
      </c>
      <c r="B183" s="164"/>
      <c r="C183" s="164"/>
      <c r="D183" s="164"/>
      <c r="E183" s="148" t="s">
        <v>719</v>
      </c>
      <c r="F183" s="153">
        <v>228008</v>
      </c>
    </row>
    <row r="184" spans="1:6" ht="22.5" customHeight="1">
      <c r="A184" s="153">
        <v>228009</v>
      </c>
      <c r="B184" s="164"/>
      <c r="C184" s="164"/>
      <c r="D184" s="240">
        <v>5000</v>
      </c>
      <c r="E184" s="148" t="s">
        <v>720</v>
      </c>
      <c r="F184" s="153">
        <v>228009</v>
      </c>
    </row>
    <row r="185" spans="1:6" ht="22.5" customHeight="1">
      <c r="A185" s="153">
        <v>228010</v>
      </c>
      <c r="B185" s="164"/>
      <c r="C185" s="164"/>
      <c r="D185" s="240">
        <f>25000*12</f>
        <v>300000</v>
      </c>
      <c r="E185" s="148" t="s">
        <v>721</v>
      </c>
      <c r="F185" s="153">
        <v>228010</v>
      </c>
    </row>
    <row r="186" spans="1:6" ht="22.5" customHeight="1">
      <c r="A186" s="153">
        <v>228014</v>
      </c>
      <c r="B186" s="164"/>
      <c r="C186" s="164"/>
      <c r="D186" s="164"/>
      <c r="E186" s="148" t="s">
        <v>722</v>
      </c>
      <c r="F186" s="153">
        <v>228014</v>
      </c>
    </row>
    <row r="187" spans="1:6" ht="22.5" customHeight="1">
      <c r="A187" s="153">
        <v>228015</v>
      </c>
      <c r="B187" s="164"/>
      <c r="C187" s="164"/>
      <c r="D187" s="164"/>
      <c r="E187" s="148" t="s">
        <v>527</v>
      </c>
      <c r="F187" s="153">
        <v>228015</v>
      </c>
    </row>
    <row r="188" spans="1:6" ht="22.5" customHeight="1">
      <c r="A188" s="153">
        <v>228016</v>
      </c>
      <c r="B188" s="164"/>
      <c r="C188" s="164"/>
      <c r="D188" s="164"/>
      <c r="E188" s="148" t="s">
        <v>528</v>
      </c>
      <c r="F188" s="153">
        <v>228016</v>
      </c>
    </row>
    <row r="189" spans="1:6" ht="22.5" customHeight="1">
      <c r="A189" s="153">
        <v>228017</v>
      </c>
      <c r="B189" s="164"/>
      <c r="C189" s="164"/>
      <c r="D189" s="164"/>
      <c r="E189" s="148" t="s">
        <v>723</v>
      </c>
      <c r="F189" s="153">
        <v>228017</v>
      </c>
    </row>
    <row r="190" spans="1:6" ht="22.5" customHeight="1">
      <c r="A190" s="153">
        <v>228019</v>
      </c>
      <c r="B190" s="164"/>
      <c r="C190" s="164"/>
      <c r="D190" s="164"/>
      <c r="E190" s="148" t="s">
        <v>530</v>
      </c>
      <c r="F190" s="153">
        <v>228019</v>
      </c>
    </row>
    <row r="191" spans="1:6" ht="22.5" customHeight="1">
      <c r="A191" s="153">
        <v>228022</v>
      </c>
      <c r="B191" s="164"/>
      <c r="C191" s="164"/>
      <c r="D191" s="164"/>
      <c r="E191" s="148" t="s">
        <v>531</v>
      </c>
      <c r="F191" s="153">
        <v>228022</v>
      </c>
    </row>
    <row r="192" spans="1:6" ht="22.5" customHeight="1">
      <c r="A192" s="153">
        <v>228024</v>
      </c>
      <c r="B192" s="164"/>
      <c r="C192" s="164"/>
      <c r="D192" s="164"/>
      <c r="E192" s="148" t="s">
        <v>532</v>
      </c>
      <c r="F192" s="153">
        <v>228024</v>
      </c>
    </row>
    <row r="193" spans="1:11" ht="22.5" customHeight="1">
      <c r="A193" s="153">
        <v>228027</v>
      </c>
      <c r="B193" s="164"/>
      <c r="C193" s="164"/>
      <c r="D193" s="164"/>
      <c r="E193" s="148" t="s">
        <v>533</v>
      </c>
      <c r="F193" s="153">
        <v>228027</v>
      </c>
    </row>
    <row r="194" spans="1:11" ht="22.5" customHeight="1">
      <c r="A194" s="153">
        <v>228999</v>
      </c>
      <c r="B194" s="164"/>
      <c r="C194" s="164"/>
      <c r="D194" s="164"/>
      <c r="E194" s="148" t="s">
        <v>724</v>
      </c>
      <c r="F194" s="153">
        <v>228999</v>
      </c>
    </row>
    <row r="195" spans="1:11" ht="22.5" customHeight="1" thickBot="1">
      <c r="A195" s="153"/>
      <c r="B195" s="151"/>
      <c r="C195" s="151"/>
      <c r="D195" s="151"/>
      <c r="E195" s="152"/>
      <c r="F195" s="153"/>
    </row>
    <row r="196" spans="1:11" ht="22.5" customHeight="1" thickBot="1">
      <c r="A196" s="158">
        <v>281</v>
      </c>
      <c r="B196" s="149">
        <f t="shared" ref="B196:C196" si="56">SUM(B197:B200)</f>
        <v>0</v>
      </c>
      <c r="C196" s="149">
        <f t="shared" si="56"/>
        <v>0</v>
      </c>
      <c r="D196" s="149">
        <f>SUM(D197:D200)</f>
        <v>0</v>
      </c>
      <c r="E196" s="150" t="s">
        <v>616</v>
      </c>
      <c r="F196" s="158">
        <v>281</v>
      </c>
    </row>
    <row r="197" spans="1:11" ht="22.5" customHeight="1">
      <c r="A197" s="153">
        <v>281001</v>
      </c>
      <c r="B197" s="163"/>
      <c r="C197" s="163"/>
      <c r="D197" s="163"/>
      <c r="E197" s="160" t="s">
        <v>725</v>
      </c>
      <c r="F197" s="153">
        <v>281001</v>
      </c>
    </row>
    <row r="198" spans="1:11" ht="22.5" customHeight="1">
      <c r="A198" s="153">
        <v>281002</v>
      </c>
      <c r="B198" s="164"/>
      <c r="C198" s="164"/>
      <c r="D198" s="164"/>
      <c r="E198" s="148" t="s">
        <v>726</v>
      </c>
      <c r="F198" s="153">
        <v>281002</v>
      </c>
    </row>
    <row r="199" spans="1:11" ht="22.5" customHeight="1">
      <c r="A199" s="153">
        <v>281003</v>
      </c>
      <c r="B199" s="164"/>
      <c r="C199" s="164"/>
      <c r="D199" s="164"/>
      <c r="E199" s="148" t="s">
        <v>727</v>
      </c>
      <c r="F199" s="153">
        <v>281003</v>
      </c>
    </row>
    <row r="200" spans="1:11" ht="22.5" customHeight="1">
      <c r="A200" s="153">
        <v>281999</v>
      </c>
      <c r="B200" s="164"/>
      <c r="C200" s="164"/>
      <c r="D200" s="164"/>
      <c r="E200" s="148" t="s">
        <v>538</v>
      </c>
      <c r="F200" s="153">
        <v>281999</v>
      </c>
    </row>
    <row r="201" spans="1:11" ht="22.5" customHeight="1" thickBot="1">
      <c r="A201" s="153"/>
      <c r="B201" s="151"/>
      <c r="C201" s="151"/>
      <c r="D201" s="151"/>
      <c r="E201" s="152"/>
      <c r="F201" s="153"/>
    </row>
    <row r="202" spans="1:11" ht="22.5" customHeight="1" thickBot="1">
      <c r="A202" s="158">
        <v>421</v>
      </c>
      <c r="B202" s="149">
        <f t="shared" ref="B202:C202" si="57">SUM(B203:B205)</f>
        <v>0</v>
      </c>
      <c r="C202" s="149">
        <f t="shared" si="57"/>
        <v>0</v>
      </c>
      <c r="D202" s="149">
        <f>SUM(D203:D205)</f>
        <v>2687880</v>
      </c>
      <c r="E202" s="150" t="s">
        <v>612</v>
      </c>
      <c r="F202" s="158">
        <v>421</v>
      </c>
    </row>
    <row r="203" spans="1:11" ht="22.5" customHeight="1">
      <c r="A203" s="153">
        <v>421001</v>
      </c>
      <c r="B203" s="162">
        <f>SUMIFS(PSIP!A:A,PSIP!$G:$G,Lists!$A$1,PSIP!$J:$J,'Budget(BG)'!$F203)</f>
        <v>0</v>
      </c>
      <c r="C203" s="162">
        <f>SUMIFS(PSIP!B:B,PSIP!$G:$G,Lists!$A$1,PSIP!$J:$J,'Budget(BG)'!$F203)</f>
        <v>0</v>
      </c>
      <c r="D203" s="162">
        <f>SUMIFS(PSIP!C:C,PSIP!$G:$G,Lists!$A$1,PSIP!$J:$J,'Budget(BG)'!$F203)</f>
        <v>0</v>
      </c>
      <c r="E203" s="148" t="s">
        <v>749</v>
      </c>
      <c r="F203" s="153">
        <v>421001</v>
      </c>
    </row>
    <row r="204" spans="1:11" ht="22.5" customHeight="1">
      <c r="A204" s="153">
        <v>421002</v>
      </c>
      <c r="B204" s="162">
        <f>SUMIFS(PSIP!A:A,PSIP!$G:$G,Lists!$A$1,PSIP!$J:$J,'Budget(BG)'!$F204)</f>
        <v>0</v>
      </c>
      <c r="C204" s="162">
        <f>SUMIFS(PSIP!B:B,PSIP!$G:$G,Lists!$A$1,PSIP!$J:$J,'Budget(BG)'!$F204)</f>
        <v>0</v>
      </c>
      <c r="D204" s="162">
        <f>SUMIFS(PSIP!C:C,PSIP!$G:$G,Lists!$A$1,PSIP!$J:$J,'Budget(BG)'!$F204)</f>
        <v>0</v>
      </c>
      <c r="E204" s="148" t="s">
        <v>539</v>
      </c>
      <c r="F204" s="153">
        <v>421002</v>
      </c>
    </row>
    <row r="205" spans="1:11" ht="22.5" customHeight="1">
      <c r="A205" s="153">
        <v>421003</v>
      </c>
      <c r="B205" s="162">
        <f>SUMIFS(PSIP!A:A,PSIP!$G:$G,Lists!$A$1,PSIP!$J:$J,'Budget(BG)'!$F205)</f>
        <v>0</v>
      </c>
      <c r="C205" s="162">
        <f>SUMIFS(PSIP!B:B,PSIP!$G:$G,Lists!$A$1,PSIP!$J:$J,'Budget(BG)'!$F205)</f>
        <v>0</v>
      </c>
      <c r="D205" s="162">
        <f>SUMIFS(PSIP!C:C,PSIP!$G:$G,Lists!$A$1,PSIP!$J:$J,'Budget(BG)'!$F205)</f>
        <v>2687880</v>
      </c>
      <c r="E205" s="148" t="s">
        <v>540</v>
      </c>
      <c r="F205" s="153">
        <v>421003</v>
      </c>
    </row>
    <row r="206" spans="1:11" ht="22.5" customHeight="1" thickBot="1">
      <c r="A206" s="153"/>
      <c r="B206" s="151"/>
      <c r="C206" s="151"/>
      <c r="D206" s="151"/>
      <c r="E206" s="152"/>
      <c r="F206" s="153"/>
    </row>
    <row r="207" spans="1:11" ht="22.5" customHeight="1" thickBot="1">
      <c r="A207" s="158">
        <v>422</v>
      </c>
      <c r="B207" s="149">
        <f t="shared" ref="B207:C207" si="58">SUM(B208:B213)</f>
        <v>0</v>
      </c>
      <c r="C207" s="149">
        <f t="shared" si="58"/>
        <v>0</v>
      </c>
      <c r="D207" s="149">
        <f>SUM(D208:D213)</f>
        <v>0</v>
      </c>
      <c r="E207" s="150" t="s">
        <v>613</v>
      </c>
      <c r="F207" s="158">
        <v>422</v>
      </c>
    </row>
    <row r="208" spans="1:11" ht="22.5" customHeight="1">
      <c r="A208" s="153">
        <v>422001</v>
      </c>
      <c r="B208" s="162">
        <f>SUMIFS(PSIP!A:A,PSIP!$G:$G,Lists!$A$1,PSIP!$J:$J,'Budget(BG)'!$F208)</f>
        <v>0</v>
      </c>
      <c r="C208" s="162">
        <f>SUMIFS(PSIP!B:B,PSIP!$G:$G,Lists!$A$1,PSIP!$J:$J,'Budget(BG)'!$F208)</f>
        <v>0</v>
      </c>
      <c r="D208" s="162">
        <f>SUMIFS(PSIP!C:C,PSIP!$G:$G,Lists!$A$1,PSIP!$J:$J,'Budget(BG)'!$F208)</f>
        <v>0</v>
      </c>
      <c r="E208" s="148" t="s">
        <v>541</v>
      </c>
      <c r="F208" s="153">
        <v>422001</v>
      </c>
      <c r="H208" s="259" t="s">
        <v>1116</v>
      </c>
      <c r="I208" s="260"/>
      <c r="J208" s="260"/>
      <c r="K208" s="261"/>
    </row>
    <row r="209" spans="1:11" ht="22.5" customHeight="1" thickBot="1">
      <c r="A209" s="153">
        <v>422002</v>
      </c>
      <c r="B209" s="162">
        <f>SUMIFS(PSIP!A:A,PSIP!$G:$G,Lists!$A$1,PSIP!$J:$J,'Budget(BG)'!$F209)</f>
        <v>0</v>
      </c>
      <c r="C209" s="162">
        <f>SUMIFS(PSIP!B:B,PSIP!$G:$G,Lists!$A$1,PSIP!$J:$J,'Budget(BG)'!$F209)</f>
        <v>0</v>
      </c>
      <c r="D209" s="162">
        <f>SUMIFS(PSIP!C:C,PSIP!$G:$G,Lists!$A$1,PSIP!$J:$J,'Budget(BG)'!$F209)</f>
        <v>0</v>
      </c>
      <c r="E209" s="148" t="s">
        <v>542</v>
      </c>
      <c r="F209" s="153">
        <v>422002</v>
      </c>
      <c r="H209" s="262"/>
      <c r="I209" s="263"/>
      <c r="J209" s="263"/>
      <c r="K209" s="264"/>
    </row>
    <row r="210" spans="1:11" ht="22.5" customHeight="1">
      <c r="A210" s="153">
        <v>422003</v>
      </c>
      <c r="B210" s="162">
        <f>SUMIFS(PSIP!A:A,PSIP!$G:$G,Lists!$A$1,PSIP!$J:$J,'Budget(BG)'!$F210)</f>
        <v>0</v>
      </c>
      <c r="C210" s="162">
        <f>SUMIFS(PSIP!B:B,PSIP!$G:$G,Lists!$A$1,PSIP!$J:$J,'Budget(BG)'!$F210)</f>
        <v>0</v>
      </c>
      <c r="D210" s="162">
        <f>SUMIFS(PSIP!C:C,PSIP!$G:$G,Lists!$A$1,PSIP!$J:$J,'Budget(BG)'!$F210)</f>
        <v>0</v>
      </c>
      <c r="E210" s="148" t="s">
        <v>543</v>
      </c>
      <c r="F210" s="153">
        <v>422003</v>
      </c>
    </row>
    <row r="211" spans="1:11" ht="22.5" customHeight="1">
      <c r="A211" s="153">
        <v>422004</v>
      </c>
      <c r="B211" s="162">
        <f>SUMIFS(PSIP!A:A,PSIP!$G:$G,Lists!$A$1,PSIP!$J:$J,'Budget(BG)'!$F211)</f>
        <v>0</v>
      </c>
      <c r="C211" s="162">
        <f>SUMIFS(PSIP!B:B,PSIP!$G:$G,Lists!$A$1,PSIP!$J:$J,'Budget(BG)'!$F211)</f>
        <v>0</v>
      </c>
      <c r="D211" s="162">
        <f>SUMIFS(PSIP!C:C,PSIP!$G:$G,Lists!$A$1,PSIP!$J:$J,'Budget(BG)'!$F211)</f>
        <v>0</v>
      </c>
      <c r="E211" s="148" t="s">
        <v>544</v>
      </c>
      <c r="F211" s="153">
        <v>422004</v>
      </c>
    </row>
    <row r="212" spans="1:11" ht="22.5" customHeight="1">
      <c r="A212" s="153">
        <v>422005</v>
      </c>
      <c r="B212" s="162">
        <f>SUMIFS(PSIP!A:A,PSIP!$G:$G,Lists!$A$1,PSIP!$J:$J,'Budget(BG)'!$F212)</f>
        <v>0</v>
      </c>
      <c r="C212" s="162">
        <f>SUMIFS(PSIP!B:B,PSIP!$G:$G,Lists!$A$1,PSIP!$J:$J,'Budget(BG)'!$F212)</f>
        <v>0</v>
      </c>
      <c r="D212" s="162">
        <f>SUMIFS(PSIP!C:C,PSIP!$G:$G,Lists!$A$1,PSIP!$J:$J,'Budget(BG)'!$F212)</f>
        <v>0</v>
      </c>
      <c r="E212" s="148" t="s">
        <v>728</v>
      </c>
      <c r="F212" s="153">
        <v>422005</v>
      </c>
    </row>
    <row r="213" spans="1:11" ht="22.5" customHeight="1">
      <c r="A213" s="153">
        <v>422999</v>
      </c>
      <c r="B213" s="162">
        <f>SUMIFS(PSIP!A:A,PSIP!$G:$G,Lists!$A$1,PSIP!$J:$J,'Budget(BG)'!$F213)</f>
        <v>0</v>
      </c>
      <c r="C213" s="162">
        <f>SUMIFS(PSIP!B:B,PSIP!$G:$G,Lists!$A$1,PSIP!$J:$J,'Budget(BG)'!$F213)</f>
        <v>0</v>
      </c>
      <c r="D213" s="162">
        <f>SUMIFS(PSIP!C:C,PSIP!$G:$G,Lists!$A$1,PSIP!$J:$J,'Budget(BG)'!$F213)</f>
        <v>0</v>
      </c>
      <c r="E213" s="148" t="s">
        <v>546</v>
      </c>
      <c r="F213" s="153">
        <v>422999</v>
      </c>
    </row>
    <row r="214" spans="1:11" ht="22.5" customHeight="1" thickBot="1">
      <c r="A214" s="153"/>
      <c r="B214" s="151"/>
      <c r="C214" s="151"/>
      <c r="D214" s="151"/>
      <c r="E214" s="152"/>
      <c r="F214" s="153"/>
    </row>
    <row r="215" spans="1:11" ht="22.5" customHeight="1" thickBot="1">
      <c r="A215" s="158">
        <v>423</v>
      </c>
      <c r="B215" s="149">
        <f>SUM(B216:B227)</f>
        <v>0</v>
      </c>
      <c r="C215" s="149">
        <f>SUM(C216:C227)</f>
        <v>0</v>
      </c>
      <c r="D215" s="149">
        <f>SUM(D216:D227)</f>
        <v>206700</v>
      </c>
      <c r="E215" s="150" t="s">
        <v>614</v>
      </c>
      <c r="F215" s="158">
        <v>423</v>
      </c>
    </row>
    <row r="216" spans="1:11" ht="22.5" customHeight="1">
      <c r="A216" s="153">
        <v>423001</v>
      </c>
      <c r="B216" s="161">
        <f>SUMIFS(CapitalSheet!$A:$A,CapitalSheet!$M:$M,"ބްލޮކް ގްރާންޓް",CapitalSheet!$L:$L,'Budget(BG)'!$F216)</f>
        <v>0</v>
      </c>
      <c r="C216" s="161">
        <f>SUMIFS(CapitalSheet!$D:$D,CapitalSheet!$M:$M,"ބްލޮކް ގްރާންޓް",CapitalSheet!$L:$L,'Budget(BG)'!$F216)</f>
        <v>0</v>
      </c>
      <c r="D216" s="161">
        <f>SUMIFS(CapitalSheet!$G:$G,CapitalSheet!$M:$M,"ބްލޮކް ގްރާންޓް",CapitalSheet!$L:$L,'Budget(BG)'!$F216)</f>
        <v>70000</v>
      </c>
      <c r="E216" s="160" t="s">
        <v>729</v>
      </c>
      <c r="F216" s="153">
        <v>423001</v>
      </c>
    </row>
    <row r="217" spans="1:11" ht="22.5" customHeight="1">
      <c r="A217" s="153">
        <v>423002</v>
      </c>
      <c r="B217" s="162">
        <f>SUMIFS(CapitalSheet!$A:$A,CapitalSheet!$M:$M,"ބްލޮކް ގްރާންޓް",CapitalSheet!$L:$L,'Budget(BG)'!$F217)</f>
        <v>0</v>
      </c>
      <c r="C217" s="162">
        <f>SUMIFS(CapitalSheet!$D:$D,CapitalSheet!$M:$M,"ބްލޮކް ގްރާންޓް",CapitalSheet!$L:$L,'Budget(BG)'!$F217)</f>
        <v>0</v>
      </c>
      <c r="D217" s="162">
        <f>SUMIFS(CapitalSheet!$G:$G,CapitalSheet!$M:$M,"ބްލޮކް ގްރާންޓް",CapitalSheet!$L:$L,'Budget(BG)'!$F217)</f>
        <v>19000</v>
      </c>
      <c r="E217" s="148" t="s">
        <v>730</v>
      </c>
      <c r="F217" s="153">
        <v>423002</v>
      </c>
    </row>
    <row r="218" spans="1:11" ht="22.5" customHeight="1">
      <c r="A218" s="153">
        <v>423003</v>
      </c>
      <c r="B218" s="162">
        <f>SUMIFS(CapitalSheet!$A:$A,CapitalSheet!$M:$M,"ބްލޮކް ގްރާންޓް",CapitalSheet!$L:$L,'Budget(BG)'!$F218)</f>
        <v>0</v>
      </c>
      <c r="C218" s="162">
        <f>SUMIFS(CapitalSheet!$D:$D,CapitalSheet!$M:$M,"ބްލޮކް ގްރާންޓް",CapitalSheet!$L:$L,'Budget(BG)'!$F218)</f>
        <v>0</v>
      </c>
      <c r="D218" s="162">
        <f>SUMIFS(CapitalSheet!$G:$G,CapitalSheet!$M:$M,"ބްލޮކް ގްރާންޓް",CapitalSheet!$L:$L,'Budget(BG)'!$F218)</f>
        <v>0</v>
      </c>
      <c r="E218" s="148" t="s">
        <v>731</v>
      </c>
      <c r="F218" s="153">
        <v>423003</v>
      </c>
    </row>
    <row r="219" spans="1:11" ht="22.5" customHeight="1">
      <c r="A219" s="153">
        <v>423004</v>
      </c>
      <c r="B219" s="162">
        <f>SUMIFS(CapitalSheet!$A:$A,CapitalSheet!$M:$M,"ބްލޮކް ގްރާންޓް",CapitalSheet!$L:$L,'Budget(BG)'!$F219)</f>
        <v>0</v>
      </c>
      <c r="C219" s="162">
        <f>SUMIFS(CapitalSheet!$D:$D,CapitalSheet!$M:$M,"ބްލޮކް ގްރާންޓް",CapitalSheet!$L:$L,'Budget(BG)'!$F219)</f>
        <v>0</v>
      </c>
      <c r="D219" s="162">
        <f>SUMIFS(CapitalSheet!$G:$G,CapitalSheet!$M:$M,"ބްލޮކް ގްރާންޓް",CapitalSheet!$L:$L,'Budget(BG)'!$F219)</f>
        <v>5600</v>
      </c>
      <c r="E219" s="148" t="s">
        <v>732</v>
      </c>
      <c r="F219" s="153">
        <v>423004</v>
      </c>
    </row>
    <row r="220" spans="1:11" ht="22.5" customHeight="1" thickBot="1">
      <c r="A220" s="153">
        <v>423005</v>
      </c>
      <c r="B220" s="162">
        <f>SUMIFS(CapitalSheet!$A:$A,CapitalSheet!$M:$M,"ބްލޮކް ގްރާންޓް",CapitalSheet!$L:$L,'Budget(BG)'!$F220)</f>
        <v>0</v>
      </c>
      <c r="C220" s="162">
        <f>SUMIFS(CapitalSheet!$D:$D,CapitalSheet!$M:$M,"ބްލޮކް ގްރާންޓް",CapitalSheet!$L:$L,'Budget(BG)'!$F220)</f>
        <v>0</v>
      </c>
      <c r="D220" s="162">
        <f>SUMIFS(CapitalSheet!$G:$G,CapitalSheet!$M:$M,"ބްލޮކް ގްރާންޓް",CapitalSheet!$L:$L,'Budget(BG)'!$F220)</f>
        <v>0</v>
      </c>
      <c r="E220" s="148" t="s">
        <v>733</v>
      </c>
      <c r="F220" s="153">
        <v>423005</v>
      </c>
    </row>
    <row r="221" spans="1:11" ht="22.5" customHeight="1">
      <c r="A221" s="153">
        <v>423006</v>
      </c>
      <c r="B221" s="162">
        <f>SUMIFS(CapitalSheet!$A:$A,CapitalSheet!$M:$M,"ބްލޮކް ގްރާންޓް",CapitalSheet!$L:$L,'Budget(BG)'!$F221)</f>
        <v>0</v>
      </c>
      <c r="C221" s="162">
        <f>SUMIFS(CapitalSheet!$D:$D,CapitalSheet!$M:$M,"ބްލޮކް ގްރާންޓް",CapitalSheet!$L:$L,'Budget(BG)'!$F221)</f>
        <v>0</v>
      </c>
      <c r="D221" s="162">
        <f>SUMIFS(CapitalSheet!$G:$G,CapitalSheet!$M:$M,"ބްލޮކް ގްރާންޓް",CapitalSheet!$L:$L,'Budget(BG)'!$F221)</f>
        <v>21600</v>
      </c>
      <c r="E221" s="148" t="s">
        <v>552</v>
      </c>
      <c r="F221" s="153">
        <v>423006</v>
      </c>
      <c r="H221" s="259" t="s">
        <v>1117</v>
      </c>
      <c r="I221" s="260"/>
      <c r="J221" s="260"/>
      <c r="K221" s="261"/>
    </row>
    <row r="222" spans="1:11" ht="22.5" customHeight="1" thickBot="1">
      <c r="A222" s="153">
        <v>423007</v>
      </c>
      <c r="B222" s="162">
        <f>SUMIFS(CapitalSheet!$A:$A,CapitalSheet!$M:$M,"ބްލޮކް ގްރާންޓް",CapitalSheet!$L:$L,'Budget(BG)'!$F222)</f>
        <v>0</v>
      </c>
      <c r="C222" s="162">
        <f>SUMIFS(CapitalSheet!$D:$D,CapitalSheet!$M:$M,"ބްލޮކް ގްރާންޓް",CapitalSheet!$L:$L,'Budget(BG)'!$F222)</f>
        <v>0</v>
      </c>
      <c r="D222" s="162">
        <f>SUMIFS(CapitalSheet!$G:$G,CapitalSheet!$M:$M,"ބްލޮކް ގްރާންޓް",CapitalSheet!$L:$L,'Budget(BG)'!$F222)</f>
        <v>7500</v>
      </c>
      <c r="E222" s="148" t="s">
        <v>734</v>
      </c>
      <c r="F222" s="153">
        <v>423007</v>
      </c>
      <c r="H222" s="262"/>
      <c r="I222" s="263"/>
      <c r="J222" s="263"/>
      <c r="K222" s="264"/>
    </row>
    <row r="223" spans="1:11" ht="22.5" customHeight="1">
      <c r="A223" s="153">
        <v>423008</v>
      </c>
      <c r="B223" s="162">
        <f>SUMIFS(CapitalSheet!$A:$A,CapitalSheet!$M:$M,"ބްލޮކް ގްރާންޓް",CapitalSheet!$L:$L,'Budget(BG)'!$F223)</f>
        <v>0</v>
      </c>
      <c r="C223" s="162">
        <f>SUMIFS(CapitalSheet!$D:$D,CapitalSheet!$M:$M,"ބްލޮކް ގްރާންޓް",CapitalSheet!$L:$L,'Budget(BG)'!$F223)</f>
        <v>0</v>
      </c>
      <c r="D223" s="162">
        <f>SUMIFS(CapitalSheet!$G:$G,CapitalSheet!$M:$M,"ބްލޮކް ގްރާންޓް",CapitalSheet!$L:$L,'Budget(BG)'!$F223)</f>
        <v>83000</v>
      </c>
      <c r="E223" s="148" t="s">
        <v>735</v>
      </c>
      <c r="F223" s="153">
        <v>423008</v>
      </c>
    </row>
    <row r="224" spans="1:11" ht="22.5" customHeight="1">
      <c r="A224" s="153">
        <v>423999</v>
      </c>
      <c r="B224" s="162">
        <f>SUMIFS(CapitalSheet!$A:$A,CapitalSheet!$M:$M,"ބްލޮކް ގްރާންޓް",CapitalSheet!$L:$L,'Budget(BG)'!$F224)</f>
        <v>0</v>
      </c>
      <c r="C224" s="162">
        <f>SUMIFS(CapitalSheet!$D:$D,CapitalSheet!$M:$M,"ބްލޮކް ގްރާންޓް",CapitalSheet!$L:$L,'Budget(BG)'!$F224)</f>
        <v>0</v>
      </c>
      <c r="D224" s="162">
        <f>SUMIFS(CapitalSheet!$G:$G,CapitalSheet!$M:$M,"ބްލޮކް ގްރާންޓް",CapitalSheet!$L:$L,'Budget(BG)'!$F224)</f>
        <v>0</v>
      </c>
      <c r="E224" s="148" t="s">
        <v>736</v>
      </c>
      <c r="F224" s="153">
        <v>423999</v>
      </c>
    </row>
    <row r="225" spans="1:6" ht="22.5" customHeight="1">
      <c r="A225" s="153">
        <v>424001</v>
      </c>
      <c r="B225" s="162">
        <f>SUMIFS(CapitalSheet!$A:$A,CapitalSheet!$M:$M,"ބްލޮކް ގްރާންޓް",CapitalSheet!$L:$L,'Budget(BG)'!$F225)</f>
        <v>0</v>
      </c>
      <c r="C225" s="162">
        <f>SUMIFS(CapitalSheet!$D:$D,CapitalSheet!$M:$M,"ބްލޮކް ގްރާންޓް",CapitalSheet!$L:$L,'Budget(BG)'!$F225)</f>
        <v>0</v>
      </c>
      <c r="D225" s="162">
        <f>SUMIFS(CapitalSheet!$G:$G,CapitalSheet!$M:$M,"ބްލޮކް ގްރާންޓް",CapitalSheet!$L:$L,'Budget(BG)'!$F225)</f>
        <v>0</v>
      </c>
      <c r="E225" s="148" t="s">
        <v>737</v>
      </c>
      <c r="F225" s="153">
        <v>424001</v>
      </c>
    </row>
    <row r="226" spans="1:6" ht="22.5" customHeight="1">
      <c r="A226" s="153">
        <v>424002</v>
      </c>
      <c r="B226" s="162">
        <f>SUMIFS(CapitalSheet!$A:$A,CapitalSheet!$M:$M,"ބްލޮކް ގްރާންޓް",CapitalSheet!$L:$L,'Budget(BG)'!$F226)</f>
        <v>0</v>
      </c>
      <c r="C226" s="162">
        <f>SUMIFS(CapitalSheet!$D:$D,CapitalSheet!$M:$M,"ބްލޮކް ގްރާންޓް",CapitalSheet!$L:$L,'Budget(BG)'!$F226)</f>
        <v>0</v>
      </c>
      <c r="D226" s="162">
        <f>SUMIFS(CapitalSheet!$G:$G,CapitalSheet!$M:$M,"ބްލޮކް ގްރާންޓް",CapitalSheet!$L:$L,'Budget(BG)'!$F226)</f>
        <v>0</v>
      </c>
      <c r="E226" s="148" t="s">
        <v>557</v>
      </c>
      <c r="F226" s="153">
        <v>424002</v>
      </c>
    </row>
    <row r="227" spans="1:6" ht="22.5" customHeight="1">
      <c r="A227" s="153">
        <v>424003</v>
      </c>
      <c r="B227" s="162">
        <f>SUMIFS(CapitalSheet!$A:$A,CapitalSheet!$M:$M,"ބްލޮކް ގްރާންޓް",CapitalSheet!$L:$L,'Budget(BG)'!$F227)</f>
        <v>0</v>
      </c>
      <c r="C227" s="162">
        <f>SUMIFS(CapitalSheet!$D:$D,CapitalSheet!$M:$M,"ބްލޮކް ގްރާންޓް",CapitalSheet!$L:$L,'Budget(BG)'!$F227)</f>
        <v>0</v>
      </c>
      <c r="D227" s="162">
        <f>SUMIFS(CapitalSheet!$G:$G,CapitalSheet!$M:$M,"ބްލޮކް ގްރާންޓް",CapitalSheet!$L:$L,'Budget(BG)'!$F227)</f>
        <v>0</v>
      </c>
      <c r="E227" s="148" t="s">
        <v>558</v>
      </c>
      <c r="F227" s="153">
        <v>424003</v>
      </c>
    </row>
    <row r="228" spans="1:6" ht="22.5" customHeight="1" thickBot="1">
      <c r="A228" s="153"/>
      <c r="B228" s="151"/>
      <c r="C228" s="151"/>
      <c r="D228" s="151"/>
      <c r="E228" s="152"/>
      <c r="F228" s="153"/>
    </row>
    <row r="229" spans="1:6" ht="22.5" customHeight="1" thickBot="1">
      <c r="A229" s="158">
        <v>440</v>
      </c>
      <c r="B229" s="149">
        <f>SUM(B230:B233)</f>
        <v>0</v>
      </c>
      <c r="C229" s="149">
        <f>SUM(C230:C233)</f>
        <v>0</v>
      </c>
      <c r="D229" s="149">
        <f>SUM(D230:D233)</f>
        <v>0</v>
      </c>
      <c r="E229" s="150" t="s">
        <v>634</v>
      </c>
      <c r="F229" s="158">
        <v>440</v>
      </c>
    </row>
    <row r="230" spans="1:6" ht="22.5" customHeight="1">
      <c r="A230" s="153">
        <v>441001</v>
      </c>
      <c r="B230" s="163"/>
      <c r="C230" s="163"/>
      <c r="D230" s="163"/>
      <c r="E230" s="160" t="s">
        <v>738</v>
      </c>
      <c r="F230" s="153">
        <v>441001</v>
      </c>
    </row>
    <row r="231" spans="1:6" ht="22.5" customHeight="1">
      <c r="A231" s="153">
        <v>441003</v>
      </c>
      <c r="B231" s="164"/>
      <c r="C231" s="164"/>
      <c r="D231" s="164"/>
      <c r="E231" s="148" t="s">
        <v>560</v>
      </c>
      <c r="F231" s="153">
        <v>441003</v>
      </c>
    </row>
    <row r="232" spans="1:6" ht="22.5" customHeight="1">
      <c r="A232" s="153">
        <v>442001</v>
      </c>
      <c r="B232" s="164"/>
      <c r="C232" s="164"/>
      <c r="D232" s="164"/>
      <c r="E232" s="148" t="s">
        <v>739</v>
      </c>
      <c r="F232" s="153">
        <v>442001</v>
      </c>
    </row>
    <row r="233" spans="1:6" ht="22.5" customHeight="1">
      <c r="A233" s="153">
        <v>442002</v>
      </c>
      <c r="B233" s="164"/>
      <c r="C233" s="164"/>
      <c r="D233" s="164"/>
      <c r="E233" s="148" t="s">
        <v>562</v>
      </c>
      <c r="F233" s="153">
        <v>442002</v>
      </c>
    </row>
    <row r="234" spans="1:6" ht="22.5" customHeight="1" thickBot="1">
      <c r="A234" s="153"/>
      <c r="B234" s="151"/>
      <c r="C234" s="151"/>
      <c r="D234" s="151"/>
      <c r="E234" s="152"/>
      <c r="F234" s="153"/>
    </row>
    <row r="235" spans="1:6" ht="22.5" customHeight="1" thickBot="1">
      <c r="A235" s="158">
        <v>720</v>
      </c>
      <c r="B235" s="149">
        <f t="shared" ref="B235:C235" si="59">SUM(B236:B253)</f>
        <v>0</v>
      </c>
      <c r="C235" s="149">
        <f t="shared" si="59"/>
        <v>0</v>
      </c>
      <c r="D235" s="149">
        <f>SUM(D236:D253)</f>
        <v>0</v>
      </c>
      <c r="E235" s="150" t="s">
        <v>635</v>
      </c>
      <c r="F235" s="158">
        <v>720</v>
      </c>
    </row>
    <row r="236" spans="1:6" ht="22.5" customHeight="1">
      <c r="A236" s="153">
        <v>721001</v>
      </c>
      <c r="B236" s="163"/>
      <c r="C236" s="163"/>
      <c r="D236" s="163"/>
      <c r="E236" s="160" t="s">
        <v>565</v>
      </c>
      <c r="F236" s="153">
        <v>721001</v>
      </c>
    </row>
    <row r="237" spans="1:6" ht="22.5" customHeight="1">
      <c r="A237" s="153">
        <v>721002</v>
      </c>
      <c r="B237" s="164"/>
      <c r="C237" s="164"/>
      <c r="D237" s="164"/>
      <c r="E237" s="148" t="s">
        <v>566</v>
      </c>
      <c r="F237" s="153">
        <v>721002</v>
      </c>
    </row>
    <row r="238" spans="1:6" ht="22.5" customHeight="1">
      <c r="A238" s="153">
        <v>721003</v>
      </c>
      <c r="B238" s="164"/>
      <c r="C238" s="164"/>
      <c r="D238" s="164"/>
      <c r="E238" s="148" t="s">
        <v>567</v>
      </c>
      <c r="F238" s="153">
        <v>721003</v>
      </c>
    </row>
    <row r="239" spans="1:6" ht="22.5" customHeight="1">
      <c r="A239" s="153">
        <v>721004</v>
      </c>
      <c r="B239" s="164"/>
      <c r="C239" s="164"/>
      <c r="D239" s="164"/>
      <c r="E239" s="148" t="s">
        <v>568</v>
      </c>
      <c r="F239" s="153">
        <v>721004</v>
      </c>
    </row>
    <row r="240" spans="1:6" ht="22.5" customHeight="1">
      <c r="A240" s="153">
        <v>721005</v>
      </c>
      <c r="B240" s="164"/>
      <c r="C240" s="164"/>
      <c r="D240" s="164"/>
      <c r="E240" s="148" t="s">
        <v>569</v>
      </c>
      <c r="F240" s="153">
        <v>721005</v>
      </c>
    </row>
    <row r="241" spans="1:6" ht="22.5" customHeight="1">
      <c r="A241" s="153">
        <v>721999</v>
      </c>
      <c r="B241" s="164"/>
      <c r="C241" s="164"/>
      <c r="D241" s="164"/>
      <c r="E241" s="148" t="s">
        <v>740</v>
      </c>
      <c r="F241" s="153">
        <v>721999</v>
      </c>
    </row>
    <row r="242" spans="1:6" ht="22.5" customHeight="1">
      <c r="A242" s="153">
        <v>722001</v>
      </c>
      <c r="B242" s="164"/>
      <c r="C242" s="164"/>
      <c r="D242" s="164"/>
      <c r="E242" s="148" t="s">
        <v>571</v>
      </c>
      <c r="F242" s="153">
        <v>722001</v>
      </c>
    </row>
    <row r="243" spans="1:6" ht="22.5" customHeight="1">
      <c r="A243" s="153">
        <v>722002</v>
      </c>
      <c r="B243" s="164"/>
      <c r="C243" s="164"/>
      <c r="D243" s="164"/>
      <c r="E243" s="148" t="s">
        <v>572</v>
      </c>
      <c r="F243" s="153">
        <v>722002</v>
      </c>
    </row>
    <row r="244" spans="1:6" ht="22.5" customHeight="1">
      <c r="A244" s="153">
        <v>722003</v>
      </c>
      <c r="B244" s="164"/>
      <c r="C244" s="164"/>
      <c r="D244" s="164"/>
      <c r="E244" s="148" t="s">
        <v>573</v>
      </c>
      <c r="F244" s="153">
        <v>722003</v>
      </c>
    </row>
    <row r="245" spans="1:6" ht="22.5" customHeight="1">
      <c r="A245" s="153">
        <v>722004</v>
      </c>
      <c r="B245" s="164"/>
      <c r="C245" s="164"/>
      <c r="D245" s="164"/>
      <c r="E245" s="148" t="s">
        <v>574</v>
      </c>
      <c r="F245" s="153">
        <v>722004</v>
      </c>
    </row>
    <row r="246" spans="1:6" ht="22.5" customHeight="1">
      <c r="A246" s="153">
        <v>723001</v>
      </c>
      <c r="B246" s="164"/>
      <c r="C246" s="164"/>
      <c r="D246" s="164"/>
      <c r="E246" s="148" t="s">
        <v>576</v>
      </c>
      <c r="F246" s="153">
        <v>723001</v>
      </c>
    </row>
    <row r="247" spans="1:6" ht="22.5" customHeight="1">
      <c r="A247" s="153">
        <v>723002</v>
      </c>
      <c r="B247" s="164"/>
      <c r="C247" s="164"/>
      <c r="D247" s="164"/>
      <c r="E247" s="148" t="s">
        <v>741</v>
      </c>
      <c r="F247" s="153">
        <v>723002</v>
      </c>
    </row>
    <row r="248" spans="1:6" ht="22.5" customHeight="1">
      <c r="A248" s="153">
        <v>723003</v>
      </c>
      <c r="B248" s="164"/>
      <c r="C248" s="164"/>
      <c r="D248" s="164"/>
      <c r="E248" s="148" t="s">
        <v>742</v>
      </c>
      <c r="F248" s="153">
        <v>723003</v>
      </c>
    </row>
    <row r="249" spans="1:6" ht="22.5" customHeight="1">
      <c r="A249" s="153">
        <v>723004</v>
      </c>
      <c r="B249" s="164"/>
      <c r="C249" s="164"/>
      <c r="D249" s="164"/>
      <c r="E249" s="148" t="s">
        <v>579</v>
      </c>
      <c r="F249" s="153">
        <v>723004</v>
      </c>
    </row>
    <row r="250" spans="1:6" ht="22.5" customHeight="1">
      <c r="A250" s="153">
        <v>725001</v>
      </c>
      <c r="B250" s="164"/>
      <c r="C250" s="164"/>
      <c r="D250" s="164"/>
      <c r="E250" s="148" t="s">
        <v>743</v>
      </c>
      <c r="F250" s="153">
        <v>725001</v>
      </c>
    </row>
    <row r="251" spans="1:6" ht="22.5" customHeight="1">
      <c r="A251" s="153">
        <v>725002</v>
      </c>
      <c r="B251" s="164"/>
      <c r="C251" s="164"/>
      <c r="D251" s="164"/>
      <c r="E251" s="148" t="s">
        <v>744</v>
      </c>
      <c r="F251" s="153">
        <v>725002</v>
      </c>
    </row>
    <row r="252" spans="1:6" ht="22.5" customHeight="1">
      <c r="A252" s="153">
        <v>725003</v>
      </c>
      <c r="B252" s="164"/>
      <c r="C252" s="164"/>
      <c r="D252" s="164"/>
      <c r="E252" s="148" t="s">
        <v>745</v>
      </c>
      <c r="F252" s="153">
        <v>725003</v>
      </c>
    </row>
    <row r="253" spans="1:6" ht="22.5" customHeight="1">
      <c r="A253" s="153">
        <v>725004</v>
      </c>
      <c r="B253" s="164"/>
      <c r="C253" s="164"/>
      <c r="D253" s="164"/>
      <c r="E253" s="148" t="s">
        <v>746</v>
      </c>
      <c r="F253" s="153">
        <v>725004</v>
      </c>
    </row>
    <row r="254" spans="1:6" ht="22.5" customHeight="1" thickBot="1">
      <c r="A254" s="153"/>
      <c r="B254" s="151"/>
      <c r="C254" s="151"/>
      <c r="D254" s="151"/>
      <c r="E254" s="152"/>
      <c r="F254" s="153"/>
    </row>
    <row r="255" spans="1:6" ht="22.5" customHeight="1" thickBot="1">
      <c r="A255" s="158">
        <v>730</v>
      </c>
      <c r="B255" s="149">
        <f t="shared" ref="B255:C255" si="60">SUM(B256:B265)</f>
        <v>0</v>
      </c>
      <c r="C255" s="149">
        <f t="shared" si="60"/>
        <v>0</v>
      </c>
      <c r="D255" s="149">
        <f>SUM(D256:D265)</f>
        <v>0</v>
      </c>
      <c r="E255" s="150" t="s">
        <v>636</v>
      </c>
      <c r="F255" s="158">
        <v>730</v>
      </c>
    </row>
    <row r="256" spans="1:6" ht="22.5" customHeight="1">
      <c r="A256" s="153">
        <v>731001</v>
      </c>
      <c r="B256" s="163"/>
      <c r="C256" s="163"/>
      <c r="D256" s="163"/>
      <c r="E256" s="160" t="s">
        <v>747</v>
      </c>
      <c r="F256" s="153">
        <v>731001</v>
      </c>
    </row>
    <row r="257" spans="1:6" ht="22.5" customHeight="1">
      <c r="A257" s="153">
        <v>731002</v>
      </c>
      <c r="B257" s="165"/>
      <c r="C257" s="165"/>
      <c r="D257" s="165"/>
      <c r="E257" s="157" t="s">
        <v>592</v>
      </c>
      <c r="F257" s="153">
        <v>731002</v>
      </c>
    </row>
    <row r="258" spans="1:6" ht="22.5" customHeight="1">
      <c r="A258" s="153">
        <v>731003</v>
      </c>
      <c r="B258" s="165"/>
      <c r="C258" s="165"/>
      <c r="D258" s="165"/>
      <c r="E258" s="157" t="s">
        <v>748</v>
      </c>
      <c r="F258" s="153">
        <v>731003</v>
      </c>
    </row>
    <row r="259" spans="1:6" ht="22.5" customHeight="1">
      <c r="A259" s="153">
        <v>731004</v>
      </c>
      <c r="B259" s="165"/>
      <c r="C259" s="165"/>
      <c r="D259" s="165"/>
      <c r="E259" s="157" t="str">
        <f>INDEX(ExpenditureCodes!A:A,MATCH('Budget(BG)'!F259,ExpenditureCodes!B:B,0))</f>
        <v>ލޯން ދޫކުރުން - ރާއްޖޭގެ ޖަމްޢިއްޔާތައް</v>
      </c>
      <c r="F259" s="153">
        <v>731004</v>
      </c>
    </row>
    <row r="260" spans="1:6" ht="22.5" customHeight="1">
      <c r="A260" s="153">
        <v>731005</v>
      </c>
      <c r="B260" s="165"/>
      <c r="C260" s="165"/>
      <c r="D260" s="165"/>
      <c r="E260" s="157" t="str">
        <f>INDEX(ExpenditureCodes!A:A,MATCH('Budget(BG)'!F260,ExpenditureCodes!B:B,0))</f>
        <v>ލޯން ދޫކުރުން - ކޮމާޝަލް އިންސްޓިޓިއުޝަން</v>
      </c>
      <c r="F260" s="153">
        <v>731005</v>
      </c>
    </row>
    <row r="261" spans="1:6" ht="22.5" customHeight="1">
      <c r="A261" s="153">
        <v>731999</v>
      </c>
      <c r="B261" s="165"/>
      <c r="C261" s="165"/>
      <c r="D261" s="165"/>
      <c r="E261" s="157" t="str">
        <f>INDEX(ExpenditureCodes!A:A,MATCH('Budget(BG)'!F261,ExpenditureCodes!B:B,0))</f>
        <v>ލޯން ދޫކުރުން - ރާއްޖޭގެ އެހެނިހެން ފަރާތްތައް</v>
      </c>
      <c r="F261" s="153">
        <v>731999</v>
      </c>
    </row>
    <row r="262" spans="1:6" ht="22.5" customHeight="1">
      <c r="A262" s="153">
        <v>732002</v>
      </c>
      <c r="B262" s="165"/>
      <c r="C262" s="165"/>
      <c r="D262" s="165"/>
      <c r="E262" s="157" t="str">
        <f>INDEX(ExpenditureCodes!A:A,MATCH('Budget(BG)'!F262,ExpenditureCodes!B:B,0))</f>
        <v>ލޯން ދޫކުރުން - ބޭރުގެ ސަރުކާރުތަކަށް</v>
      </c>
      <c r="F262" s="153">
        <v>732002</v>
      </c>
    </row>
    <row r="263" spans="1:6" ht="22.5" customHeight="1">
      <c r="A263" s="153">
        <v>732003</v>
      </c>
      <c r="B263" s="165"/>
      <c r="C263" s="165"/>
      <c r="D263" s="165"/>
      <c r="E263" s="157" t="str">
        <f>INDEX(ExpenditureCodes!A:A,MATCH('Budget(BG)'!F263,ExpenditureCodes!B:B,0))</f>
        <v>ލޯން ދޫކުރުން - ބޭރުގެ މާލީ އިދާރާތަކަށް</v>
      </c>
      <c r="F263" s="153">
        <v>732003</v>
      </c>
    </row>
    <row r="264" spans="1:6" ht="22.5" customHeight="1">
      <c r="A264" s="153">
        <v>732004</v>
      </c>
      <c r="B264" s="165"/>
      <c r="C264" s="165"/>
      <c r="D264" s="165"/>
      <c r="E264" s="157" t="str">
        <f>INDEX(ExpenditureCodes!A:A,MATCH('Budget(BG)'!F264,ExpenditureCodes!B:B,0))</f>
        <v>ލޯން ދޫކުރުން - ބޭރުގެ އަމިއްލަ ފަރާތްތަކަށް</v>
      </c>
      <c r="F264" s="153">
        <v>732004</v>
      </c>
    </row>
    <row r="265" spans="1:6" ht="22.5" customHeight="1">
      <c r="A265" s="153">
        <v>732999</v>
      </c>
      <c r="B265" s="165"/>
      <c r="C265" s="165"/>
      <c r="D265" s="165"/>
      <c r="E265" s="157" t="str">
        <f>INDEX(ExpenditureCodes!A:A,MATCH('Budget(BG)'!F265,ExpenditureCodes!B:B,0))</f>
        <v>ލޯން ދޫކުރުން - ބޭރުގެ އެހެނިހެން ފަރާތްތަކަށް</v>
      </c>
      <c r="F265" s="153">
        <v>732999</v>
      </c>
    </row>
  </sheetData>
  <mergeCells count="3">
    <mergeCell ref="H221:K222"/>
    <mergeCell ref="H55:K60"/>
    <mergeCell ref="H208:K209"/>
  </mergeCells>
  <conditionalFormatting sqref="A28">
    <cfRule type="duplicateValues" dxfId="7" priority="14"/>
  </conditionalFormatting>
  <conditionalFormatting sqref="A44">
    <cfRule type="duplicateValues" dxfId="6" priority="4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79998168889431442"/>
    <pageSetUpPr fitToPage="1"/>
  </sheetPr>
  <dimension ref="A1:K265"/>
  <sheetViews>
    <sheetView showGridLines="0" topLeftCell="A22" zoomScale="85" zoomScaleNormal="85" zoomScaleSheetLayoutView="100" workbookViewId="0">
      <selection activeCell="E8" sqref="E8"/>
    </sheetView>
  </sheetViews>
  <sheetFormatPr defaultColWidth="10.109375" defaultRowHeight="15"/>
  <cols>
    <col min="1" max="1" width="10.109375" style="140"/>
    <col min="2" max="4" width="15.109375" style="137" customWidth="1"/>
    <col min="5" max="5" width="58.33203125" style="137" customWidth="1"/>
    <col min="6" max="6" width="10.109375" style="140"/>
    <col min="7" max="16384" width="10.109375" style="137"/>
  </cols>
  <sheetData>
    <row r="1" spans="1:6" ht="37.5" customHeight="1">
      <c r="A1" s="134" t="s">
        <v>625</v>
      </c>
      <c r="B1" s="135"/>
      <c r="C1" s="135"/>
      <c r="D1" s="135"/>
      <c r="E1" s="135"/>
      <c r="F1" s="136"/>
    </row>
    <row r="2" spans="1:6" ht="47.25" customHeight="1">
      <c r="A2" s="138"/>
      <c r="B2" s="135"/>
      <c r="C2" s="135"/>
      <c r="D2" s="135"/>
      <c r="E2" s="135"/>
      <c r="F2" s="136"/>
    </row>
    <row r="3" spans="1:6" ht="18.75">
      <c r="A3" s="139" t="s">
        <v>1207</v>
      </c>
      <c r="B3" s="135"/>
      <c r="C3" s="135"/>
      <c r="D3" s="135"/>
      <c r="E3" s="135"/>
      <c r="F3" s="136"/>
    </row>
    <row r="4" spans="1:6" ht="32.25">
      <c r="A4" s="10" t="s">
        <v>1211</v>
      </c>
      <c r="B4" s="135"/>
      <c r="C4" s="135"/>
      <c r="D4" s="135"/>
      <c r="E4" s="135"/>
      <c r="F4" s="136"/>
    </row>
    <row r="5" spans="1:6" ht="21.75">
      <c r="A5" s="9" t="str">
        <f>RashuBudget!J6</f>
        <v>ހައްދުންމަތީ މުންޑޫ ކައުންސިލްގެ އިދާރާ</v>
      </c>
      <c r="B5" s="135"/>
      <c r="C5" s="135"/>
      <c r="D5" s="135"/>
      <c r="E5" s="135"/>
      <c r="F5" s="136"/>
    </row>
    <row r="6" spans="1:6" ht="7.5" customHeight="1">
      <c r="B6" s="141" t="s">
        <v>626</v>
      </c>
      <c r="C6" s="141" t="s">
        <v>627</v>
      </c>
      <c r="D6" s="141" t="s">
        <v>628</v>
      </c>
    </row>
    <row r="7" spans="1:6" ht="22.5" customHeight="1">
      <c r="B7" s="142" t="s">
        <v>1209</v>
      </c>
      <c r="C7" s="142" t="s">
        <v>1208</v>
      </c>
      <c r="D7" s="142" t="s">
        <v>1134</v>
      </c>
    </row>
    <row r="8" spans="1:6" ht="21.75">
      <c r="B8" s="143" t="s">
        <v>0</v>
      </c>
      <c r="C8" s="143" t="s">
        <v>0</v>
      </c>
      <c r="D8" s="143" t="s">
        <v>0</v>
      </c>
    </row>
    <row r="9" spans="1:6" ht="21.75">
      <c r="B9" s="144" t="s">
        <v>629</v>
      </c>
      <c r="C9" s="144" t="s">
        <v>629</v>
      </c>
      <c r="D9" s="144" t="s">
        <v>629</v>
      </c>
    </row>
    <row r="10" spans="1:6" ht="22.5" customHeight="1">
      <c r="B10" s="145">
        <f t="shared" ref="B10:C10" si="0">B14</f>
        <v>0</v>
      </c>
      <c r="C10" s="145">
        <f t="shared" si="0"/>
        <v>0</v>
      </c>
      <c r="D10" s="145">
        <f>D14</f>
        <v>0</v>
      </c>
      <c r="E10" s="146" t="s">
        <v>630</v>
      </c>
    </row>
    <row r="11" spans="1:6" ht="22.5" customHeight="1" thickBot="1">
      <c r="B11" s="147">
        <f t="shared" ref="B11:C11" si="1">B27</f>
        <v>0</v>
      </c>
      <c r="C11" s="147">
        <f t="shared" si="1"/>
        <v>0</v>
      </c>
      <c r="D11" s="147">
        <f>D27</f>
        <v>0</v>
      </c>
      <c r="E11" s="148" t="s">
        <v>631</v>
      </c>
    </row>
    <row r="12" spans="1:6" ht="22.5" customHeight="1" thickBot="1">
      <c r="B12" s="149">
        <f t="shared" ref="B12:C12" si="2">SUM(B10:B11)</f>
        <v>0</v>
      </c>
      <c r="C12" s="149">
        <f t="shared" si="2"/>
        <v>0</v>
      </c>
      <c r="D12" s="149">
        <f>SUM(D10:D11)</f>
        <v>0</v>
      </c>
      <c r="E12" s="150" t="s">
        <v>632</v>
      </c>
    </row>
    <row r="13" spans="1:6" ht="15" customHeight="1" thickBot="1">
      <c r="B13" s="151"/>
      <c r="C13" s="151"/>
      <c r="D13" s="151"/>
      <c r="E13" s="152"/>
    </row>
    <row r="14" spans="1:6" ht="22.5" customHeight="1" thickBot="1">
      <c r="B14" s="149">
        <f t="shared" ref="B14:C14" si="3">SUM(B15:B25)</f>
        <v>0</v>
      </c>
      <c r="C14" s="149">
        <f t="shared" si="3"/>
        <v>0</v>
      </c>
      <c r="D14" s="149">
        <f>SUM(D15:D25)</f>
        <v>0</v>
      </c>
      <c r="E14" s="150" t="s">
        <v>630</v>
      </c>
    </row>
    <row r="15" spans="1:6" ht="22.5" customHeight="1">
      <c r="A15" s="153">
        <v>210</v>
      </c>
      <c r="B15" s="154">
        <f t="shared" ref="B15:D15" si="4">B35</f>
        <v>0</v>
      </c>
      <c r="C15" s="154">
        <f t="shared" si="4"/>
        <v>0</v>
      </c>
      <c r="D15" s="154">
        <f t="shared" si="4"/>
        <v>0</v>
      </c>
      <c r="E15" s="146" t="s">
        <v>633</v>
      </c>
      <c r="F15" s="153">
        <v>210</v>
      </c>
    </row>
    <row r="16" spans="1:6" ht="22.5" customHeight="1">
      <c r="A16" s="153">
        <v>213</v>
      </c>
      <c r="B16" s="155">
        <f>B81</f>
        <v>0</v>
      </c>
      <c r="C16" s="155">
        <f>C81</f>
        <v>0</v>
      </c>
      <c r="D16" s="155">
        <f>D81</f>
        <v>0</v>
      </c>
      <c r="E16" s="156" t="s">
        <v>603</v>
      </c>
      <c r="F16" s="153">
        <v>213</v>
      </c>
    </row>
    <row r="17" spans="1:6" ht="22.5" customHeight="1">
      <c r="A17" s="153">
        <v>221</v>
      </c>
      <c r="B17" s="155">
        <f>B84</f>
        <v>0</v>
      </c>
      <c r="C17" s="155">
        <f>C84</f>
        <v>0</v>
      </c>
      <c r="D17" s="155">
        <f>D84</f>
        <v>0</v>
      </c>
      <c r="E17" s="156" t="s">
        <v>604</v>
      </c>
      <c r="F17" s="153">
        <v>221</v>
      </c>
    </row>
    <row r="18" spans="1:6" ht="22.5" customHeight="1">
      <c r="A18" s="153">
        <v>222</v>
      </c>
      <c r="B18" s="155">
        <f>B92</f>
        <v>0</v>
      </c>
      <c r="C18" s="155">
        <f>C92</f>
        <v>0</v>
      </c>
      <c r="D18" s="155">
        <f>D92</f>
        <v>0</v>
      </c>
      <c r="E18" s="156" t="s">
        <v>605</v>
      </c>
      <c r="F18" s="153">
        <v>222</v>
      </c>
    </row>
    <row r="19" spans="1:6" ht="22.5" customHeight="1">
      <c r="A19" s="153">
        <v>223</v>
      </c>
      <c r="B19" s="155">
        <f>B106</f>
        <v>0</v>
      </c>
      <c r="C19" s="155">
        <f>C106</f>
        <v>0</v>
      </c>
      <c r="D19" s="155">
        <f>D106</f>
        <v>0</v>
      </c>
      <c r="E19" s="156" t="s">
        <v>606</v>
      </c>
      <c r="F19" s="153">
        <v>223</v>
      </c>
    </row>
    <row r="20" spans="1:6" ht="22.5" customHeight="1">
      <c r="A20" s="153">
        <v>224</v>
      </c>
      <c r="B20" s="155">
        <f>B135</f>
        <v>0</v>
      </c>
      <c r="C20" s="155">
        <f>C135</f>
        <v>0</v>
      </c>
      <c r="D20" s="155">
        <f>D135</f>
        <v>0</v>
      </c>
      <c r="E20" s="156" t="s">
        <v>607</v>
      </c>
      <c r="F20" s="153">
        <v>224</v>
      </c>
    </row>
    <row r="21" spans="1:6" ht="22.5" customHeight="1">
      <c r="A21" s="153">
        <v>225</v>
      </c>
      <c r="B21" s="155">
        <f>B142</f>
        <v>0</v>
      </c>
      <c r="C21" s="155">
        <f>C142</f>
        <v>0</v>
      </c>
      <c r="D21" s="155">
        <f>D142</f>
        <v>0</v>
      </c>
      <c r="E21" s="156" t="s">
        <v>608</v>
      </c>
      <c r="F21" s="153">
        <v>225</v>
      </c>
    </row>
    <row r="22" spans="1:6" ht="22.5" customHeight="1">
      <c r="A22" s="153">
        <v>226</v>
      </c>
      <c r="B22" s="155">
        <f>B150</f>
        <v>0</v>
      </c>
      <c r="C22" s="155">
        <f>C150</f>
        <v>0</v>
      </c>
      <c r="D22" s="155">
        <f>D150</f>
        <v>0</v>
      </c>
      <c r="E22" s="156" t="s">
        <v>609</v>
      </c>
      <c r="F22" s="153">
        <v>226</v>
      </c>
    </row>
    <row r="23" spans="1:6" ht="22.5" customHeight="1">
      <c r="A23" s="153">
        <v>227</v>
      </c>
      <c r="B23" s="155">
        <f>B170</f>
        <v>0</v>
      </c>
      <c r="C23" s="155">
        <f>C170</f>
        <v>0</v>
      </c>
      <c r="D23" s="155">
        <f>D170</f>
        <v>0</v>
      </c>
      <c r="E23" s="156" t="s">
        <v>610</v>
      </c>
      <c r="F23" s="153">
        <v>227</v>
      </c>
    </row>
    <row r="24" spans="1:6" ht="22.5" customHeight="1">
      <c r="A24" s="153">
        <v>228</v>
      </c>
      <c r="B24" s="155">
        <f>B176</f>
        <v>0</v>
      </c>
      <c r="C24" s="155">
        <f>C176</f>
        <v>0</v>
      </c>
      <c r="D24" s="155">
        <f>D176</f>
        <v>0</v>
      </c>
      <c r="E24" s="156" t="s">
        <v>611</v>
      </c>
      <c r="F24" s="153">
        <v>228</v>
      </c>
    </row>
    <row r="25" spans="1:6" ht="22.5" customHeight="1">
      <c r="A25" s="153">
        <v>281</v>
      </c>
      <c r="B25" s="155">
        <f>B196</f>
        <v>0</v>
      </c>
      <c r="C25" s="155">
        <f>C196</f>
        <v>0</v>
      </c>
      <c r="D25" s="155">
        <f>D196</f>
        <v>0</v>
      </c>
      <c r="E25" s="156" t="s">
        <v>616</v>
      </c>
      <c r="F25" s="153">
        <v>281</v>
      </c>
    </row>
    <row r="26" spans="1:6" ht="15" customHeight="1" thickBot="1">
      <c r="A26" s="153"/>
      <c r="B26" s="151"/>
      <c r="C26" s="151"/>
      <c r="D26" s="151"/>
      <c r="E26" s="152"/>
      <c r="F26" s="153"/>
    </row>
    <row r="27" spans="1:6" ht="22.5" customHeight="1" thickBot="1">
      <c r="A27" s="153"/>
      <c r="B27" s="149">
        <f>SUM(B28:B33)</f>
        <v>0</v>
      </c>
      <c r="C27" s="149">
        <f>SUM(C28:C33)</f>
        <v>0</v>
      </c>
      <c r="D27" s="149">
        <f>SUM(D28:D33)</f>
        <v>0</v>
      </c>
      <c r="E27" s="150" t="s">
        <v>631</v>
      </c>
      <c r="F27" s="153"/>
    </row>
    <row r="28" spans="1:6" ht="22.5" customHeight="1">
      <c r="A28" s="153">
        <v>421</v>
      </c>
      <c r="B28" s="154">
        <f t="shared" ref="B28:C28" si="5">B202</f>
        <v>0</v>
      </c>
      <c r="C28" s="154">
        <f t="shared" si="5"/>
        <v>0</v>
      </c>
      <c r="D28" s="154">
        <f>D202</f>
        <v>0</v>
      </c>
      <c r="E28" s="157" t="s">
        <v>612</v>
      </c>
      <c r="F28" s="153">
        <v>421</v>
      </c>
    </row>
    <row r="29" spans="1:6" ht="22.5" customHeight="1">
      <c r="A29" s="153">
        <v>422</v>
      </c>
      <c r="B29" s="155">
        <f>B207</f>
        <v>0</v>
      </c>
      <c r="C29" s="155">
        <f>C207</f>
        <v>0</v>
      </c>
      <c r="D29" s="155">
        <f>D207</f>
        <v>0</v>
      </c>
      <c r="E29" s="148" t="s">
        <v>613</v>
      </c>
      <c r="F29" s="153">
        <v>422</v>
      </c>
    </row>
    <row r="30" spans="1:6" ht="22.5" customHeight="1">
      <c r="A30" s="153">
        <v>423</v>
      </c>
      <c r="B30" s="155">
        <f>B215</f>
        <v>0</v>
      </c>
      <c r="C30" s="155">
        <f>C215</f>
        <v>0</v>
      </c>
      <c r="D30" s="155">
        <f>D215</f>
        <v>0</v>
      </c>
      <c r="E30" s="148" t="s">
        <v>614</v>
      </c>
      <c r="F30" s="153">
        <v>423</v>
      </c>
    </row>
    <row r="31" spans="1:6" ht="22.5" customHeight="1">
      <c r="A31" s="153">
        <v>440</v>
      </c>
      <c r="B31" s="155">
        <f>B229</f>
        <v>0</v>
      </c>
      <c r="C31" s="155">
        <f>C229</f>
        <v>0</v>
      </c>
      <c r="D31" s="155">
        <f>D229</f>
        <v>0</v>
      </c>
      <c r="E31" s="148" t="s">
        <v>634</v>
      </c>
      <c r="F31" s="153">
        <v>440</v>
      </c>
    </row>
    <row r="32" spans="1:6" ht="22.5" customHeight="1">
      <c r="A32" s="153">
        <v>720</v>
      </c>
      <c r="B32" s="155">
        <f>B235</f>
        <v>0</v>
      </c>
      <c r="C32" s="155">
        <f>C235</f>
        <v>0</v>
      </c>
      <c r="D32" s="155">
        <f>D235</f>
        <v>0</v>
      </c>
      <c r="E32" s="148" t="s">
        <v>635</v>
      </c>
      <c r="F32" s="153">
        <v>720</v>
      </c>
    </row>
    <row r="33" spans="1:6" ht="22.5" customHeight="1">
      <c r="A33" s="153">
        <v>730</v>
      </c>
      <c r="B33" s="155">
        <f>B255</f>
        <v>0</v>
      </c>
      <c r="C33" s="155">
        <f>C255</f>
        <v>0</v>
      </c>
      <c r="D33" s="155">
        <f>D255</f>
        <v>0</v>
      </c>
      <c r="E33" s="148" t="s">
        <v>636</v>
      </c>
      <c r="F33" s="153">
        <v>730</v>
      </c>
    </row>
    <row r="34" spans="1:6" ht="22.5" customHeight="1" thickBot="1">
      <c r="A34" s="153"/>
      <c r="B34" s="151"/>
      <c r="C34" s="151"/>
      <c r="D34" s="151"/>
      <c r="E34" s="152"/>
      <c r="F34" s="153"/>
    </row>
    <row r="35" spans="1:6" ht="21.95" customHeight="1" thickBot="1">
      <c r="A35" s="158">
        <v>210</v>
      </c>
      <c r="B35" s="149">
        <f t="shared" ref="B35:C35" si="6">SUM(B36:B37)</f>
        <v>0</v>
      </c>
      <c r="C35" s="149">
        <f t="shared" si="6"/>
        <v>0</v>
      </c>
      <c r="D35" s="149">
        <f>SUM(D36:D37)</f>
        <v>0</v>
      </c>
      <c r="E35" s="150" t="s">
        <v>633</v>
      </c>
      <c r="F35" s="158">
        <v>210</v>
      </c>
    </row>
    <row r="36" spans="1:6" ht="22.5" customHeight="1">
      <c r="A36" s="153">
        <v>211</v>
      </c>
      <c r="B36" s="159">
        <f t="shared" ref="B36:C36" si="7">B39</f>
        <v>0</v>
      </c>
      <c r="C36" s="159">
        <f t="shared" si="7"/>
        <v>0</v>
      </c>
      <c r="D36" s="159">
        <f>D39</f>
        <v>0</v>
      </c>
      <c r="E36" s="160" t="s">
        <v>601</v>
      </c>
      <c r="F36" s="153">
        <v>211</v>
      </c>
    </row>
    <row r="37" spans="1:6" ht="22.5" customHeight="1">
      <c r="A37" s="153">
        <v>212</v>
      </c>
      <c r="B37" s="155">
        <f t="shared" ref="B37:C37" si="8">B43</f>
        <v>0</v>
      </c>
      <c r="C37" s="155">
        <f t="shared" si="8"/>
        <v>0</v>
      </c>
      <c r="D37" s="155">
        <f>D43</f>
        <v>0</v>
      </c>
      <c r="E37" s="148" t="s">
        <v>602</v>
      </c>
      <c r="F37" s="153">
        <v>212</v>
      </c>
    </row>
    <row r="38" spans="1:6" ht="22.5" customHeight="1" thickBot="1">
      <c r="A38" s="153"/>
      <c r="B38" s="151"/>
      <c r="C38" s="151"/>
      <c r="D38" s="151"/>
      <c r="E38" s="152"/>
      <c r="F38" s="153"/>
    </row>
    <row r="39" spans="1:6" ht="21.95" customHeight="1" thickBot="1">
      <c r="A39" s="158">
        <v>211</v>
      </c>
      <c r="B39" s="149">
        <f t="shared" ref="B39:C39" si="9">SUM(B40:B41)</f>
        <v>0</v>
      </c>
      <c r="C39" s="149">
        <f t="shared" si="9"/>
        <v>0</v>
      </c>
      <c r="D39" s="149">
        <f>SUM(D40:D41)</f>
        <v>0</v>
      </c>
      <c r="E39" s="150" t="s">
        <v>601</v>
      </c>
      <c r="F39" s="158">
        <v>211</v>
      </c>
    </row>
    <row r="40" spans="1:6" ht="22.5" customHeight="1">
      <c r="A40" s="153">
        <v>211001</v>
      </c>
      <c r="B40" s="163">
        <f>C40</f>
        <v>0</v>
      </c>
      <c r="C40" s="163">
        <f>D40</f>
        <v>0</v>
      </c>
      <c r="D40" s="161">
        <f>SUMIF(SalarySheet!$B:$B,"Conditional Grant",SalarySheet!N:N)</f>
        <v>0</v>
      </c>
      <c r="E40" s="160" t="s">
        <v>637</v>
      </c>
      <c r="F40" s="153">
        <v>211001</v>
      </c>
    </row>
    <row r="41" spans="1:6" ht="22.5" customHeight="1">
      <c r="A41" s="153">
        <v>211002</v>
      </c>
      <c r="B41" s="164">
        <f>C41</f>
        <v>0</v>
      </c>
      <c r="C41" s="164">
        <f>D41</f>
        <v>0</v>
      </c>
      <c r="D41" s="162">
        <f>SUMIF(SalarySheet!$B:$B,"Conditional Grant",SalarySheet!O:O)</f>
        <v>0</v>
      </c>
      <c r="E41" s="148" t="s">
        <v>405</v>
      </c>
      <c r="F41" s="153">
        <v>211002</v>
      </c>
    </row>
    <row r="42" spans="1:6" ht="22.5" customHeight="1" thickBot="1">
      <c r="A42" s="153"/>
      <c r="B42" s="151"/>
      <c r="C42" s="151"/>
      <c r="D42" s="151"/>
      <c r="E42" s="152"/>
      <c r="F42" s="153"/>
    </row>
    <row r="43" spans="1:6" ht="21.95" customHeight="1" thickBot="1">
      <c r="A43" s="158">
        <v>212</v>
      </c>
      <c r="B43" s="149">
        <f t="shared" ref="B43:C43" si="10">SUM(B44:B79)</f>
        <v>0</v>
      </c>
      <c r="C43" s="149">
        <f t="shared" si="10"/>
        <v>0</v>
      </c>
      <c r="D43" s="149">
        <f>SUM(D44:D79)</f>
        <v>0</v>
      </c>
      <c r="E43" s="150" t="s">
        <v>602</v>
      </c>
      <c r="F43" s="158">
        <v>212</v>
      </c>
    </row>
    <row r="44" spans="1:6" ht="22.5" customHeight="1">
      <c r="A44" s="153">
        <v>212001</v>
      </c>
      <c r="B44" s="163">
        <f t="shared" ref="B44:C59" si="11">C44</f>
        <v>0</v>
      </c>
      <c r="C44" s="163">
        <f t="shared" si="11"/>
        <v>0</v>
      </c>
      <c r="D44" s="161">
        <f>SUMIF(SalarySheet!$B:$B,"Conditional Grant",SalarySheet!P:P)</f>
        <v>0</v>
      </c>
      <c r="E44" s="160" t="s">
        <v>406</v>
      </c>
      <c r="F44" s="153">
        <v>212001</v>
      </c>
    </row>
    <row r="45" spans="1:6" ht="22.5" customHeight="1">
      <c r="A45" s="153">
        <v>212002</v>
      </c>
      <c r="B45" s="164">
        <f t="shared" si="11"/>
        <v>0</v>
      </c>
      <c r="C45" s="164">
        <f t="shared" si="11"/>
        <v>0</v>
      </c>
      <c r="D45" s="162">
        <f>SUMIF(SalarySheet!$B:$B,"Conditional Grant",SalarySheet!Q:Q)</f>
        <v>0</v>
      </c>
      <c r="E45" s="148" t="s">
        <v>407</v>
      </c>
      <c r="F45" s="153">
        <v>212002</v>
      </c>
    </row>
    <row r="46" spans="1:6" ht="22.5" customHeight="1">
      <c r="A46" s="153">
        <v>212003</v>
      </c>
      <c r="B46" s="164">
        <f t="shared" si="11"/>
        <v>0</v>
      </c>
      <c r="C46" s="164">
        <f t="shared" si="11"/>
        <v>0</v>
      </c>
      <c r="D46" s="162">
        <f>SUMIF(SalarySheet!$B:$B,"Conditional Grant",SalarySheet!R:R)</f>
        <v>0</v>
      </c>
      <c r="E46" s="148" t="s">
        <v>408</v>
      </c>
      <c r="F46" s="153">
        <v>212003</v>
      </c>
    </row>
    <row r="47" spans="1:6" ht="22.5" customHeight="1">
      <c r="A47" s="153">
        <v>212004</v>
      </c>
      <c r="B47" s="164">
        <f t="shared" si="11"/>
        <v>0</v>
      </c>
      <c r="C47" s="164">
        <f t="shared" si="11"/>
        <v>0</v>
      </c>
      <c r="D47" s="162">
        <f>SUMIF(SalarySheet!$B:$B,"Conditional Grant",SalarySheet!S:S)</f>
        <v>0</v>
      </c>
      <c r="E47" s="148" t="s">
        <v>409</v>
      </c>
      <c r="F47" s="153">
        <v>212004</v>
      </c>
    </row>
    <row r="48" spans="1:6" ht="22.5" customHeight="1">
      <c r="A48" s="153">
        <v>212005</v>
      </c>
      <c r="B48" s="164">
        <f t="shared" si="11"/>
        <v>0</v>
      </c>
      <c r="C48" s="164">
        <f t="shared" si="11"/>
        <v>0</v>
      </c>
      <c r="D48" s="162">
        <f>SUMIF(SalarySheet!$B:$B,"Conditional Grant",SalarySheet!T:T)</f>
        <v>0</v>
      </c>
      <c r="E48" s="148" t="s">
        <v>638</v>
      </c>
      <c r="F48" s="153">
        <v>212005</v>
      </c>
    </row>
    <row r="49" spans="1:11" ht="22.5" customHeight="1">
      <c r="A49" s="153">
        <v>212006</v>
      </c>
      <c r="B49" s="164">
        <f t="shared" si="11"/>
        <v>0</v>
      </c>
      <c r="C49" s="164">
        <f t="shared" si="11"/>
        <v>0</v>
      </c>
      <c r="D49" s="162">
        <f>SUMIF(SalarySheet!$B:$B,"Conditional Grant",SalarySheet!U:U)</f>
        <v>0</v>
      </c>
      <c r="E49" s="148" t="s">
        <v>411</v>
      </c>
      <c r="F49" s="153">
        <v>212006</v>
      </c>
    </row>
    <row r="50" spans="1:11" ht="22.5" customHeight="1">
      <c r="A50" s="153">
        <v>212007</v>
      </c>
      <c r="B50" s="164">
        <f t="shared" si="11"/>
        <v>0</v>
      </c>
      <c r="C50" s="164">
        <f t="shared" si="11"/>
        <v>0</v>
      </c>
      <c r="D50" s="162">
        <f>SUMIF(SalarySheet!$B:$B,"Conditional Grant",SalarySheet!V:V)</f>
        <v>0</v>
      </c>
      <c r="E50" s="148" t="s">
        <v>412</v>
      </c>
      <c r="F50" s="153">
        <v>212007</v>
      </c>
    </row>
    <row r="51" spans="1:11" ht="22.5" customHeight="1">
      <c r="A51" s="153">
        <v>212008</v>
      </c>
      <c r="B51" s="164">
        <f t="shared" si="11"/>
        <v>0</v>
      </c>
      <c r="C51" s="164">
        <f t="shared" si="11"/>
        <v>0</v>
      </c>
      <c r="D51" s="162">
        <f>SUMIF(SalarySheet!$B:$B,"Conditional Grant",SalarySheet!W:W)</f>
        <v>0</v>
      </c>
      <c r="E51" s="148" t="s">
        <v>639</v>
      </c>
      <c r="F51" s="153">
        <v>212008</v>
      </c>
    </row>
    <row r="52" spans="1:11" ht="22.5" customHeight="1">
      <c r="A52" s="153">
        <v>212009</v>
      </c>
      <c r="B52" s="164">
        <f t="shared" si="11"/>
        <v>0</v>
      </c>
      <c r="C52" s="164">
        <f t="shared" si="11"/>
        <v>0</v>
      </c>
      <c r="D52" s="162">
        <f>SUMIF(SalarySheet!$B:$B,"Conditional Grant",SalarySheet!X:X)</f>
        <v>0</v>
      </c>
      <c r="E52" s="148" t="s">
        <v>414</v>
      </c>
      <c r="F52" s="153">
        <v>212009</v>
      </c>
    </row>
    <row r="53" spans="1:11" ht="22.5" customHeight="1">
      <c r="A53" s="153">
        <v>212010</v>
      </c>
      <c r="B53" s="164">
        <f t="shared" si="11"/>
        <v>0</v>
      </c>
      <c r="C53" s="164">
        <f t="shared" si="11"/>
        <v>0</v>
      </c>
      <c r="D53" s="162">
        <f>SUMIF(SalarySheet!$B:$B,"Conditional Grant",SalarySheet!Y:Y)</f>
        <v>0</v>
      </c>
      <c r="E53" s="148" t="s">
        <v>640</v>
      </c>
      <c r="F53" s="153">
        <v>212010</v>
      </c>
    </row>
    <row r="54" spans="1:11" ht="22.5" customHeight="1" thickBot="1">
      <c r="A54" s="153">
        <v>212011</v>
      </c>
      <c r="B54" s="164">
        <f t="shared" si="11"/>
        <v>0</v>
      </c>
      <c r="C54" s="164">
        <f t="shared" si="11"/>
        <v>0</v>
      </c>
      <c r="D54" s="162">
        <f>SUMIF(SalarySheet!$B:$B,"Conditional Grant",SalarySheet!Z:Z)</f>
        <v>0</v>
      </c>
      <c r="E54" s="148" t="s">
        <v>416</v>
      </c>
      <c r="F54" s="153">
        <v>212011</v>
      </c>
    </row>
    <row r="55" spans="1:11" ht="22.5" customHeight="1">
      <c r="A55" s="153">
        <v>212012</v>
      </c>
      <c r="B55" s="164">
        <f t="shared" si="11"/>
        <v>0</v>
      </c>
      <c r="C55" s="164">
        <f t="shared" si="11"/>
        <v>0</v>
      </c>
      <c r="D55" s="162">
        <f>SUMIF(SalarySheet!$B:$B,"Conditional Grant",SalarySheet!AA:AA)</f>
        <v>0</v>
      </c>
      <c r="E55" s="148" t="s">
        <v>641</v>
      </c>
      <c r="F55" s="153">
        <v>212012</v>
      </c>
      <c r="H55" s="265" t="s">
        <v>1136</v>
      </c>
      <c r="I55" s="266"/>
      <c r="J55" s="266"/>
      <c r="K55" s="267"/>
    </row>
    <row r="56" spans="1:11" ht="22.5" customHeight="1">
      <c r="A56" s="153">
        <v>212013</v>
      </c>
      <c r="B56" s="164">
        <f t="shared" si="11"/>
        <v>0</v>
      </c>
      <c r="C56" s="164">
        <f t="shared" si="11"/>
        <v>0</v>
      </c>
      <c r="D56" s="162">
        <f>SUMIF(SalarySheet!$B:$B,"Conditional Grant",SalarySheet!AB:AB)</f>
        <v>0</v>
      </c>
      <c r="E56" s="148" t="s">
        <v>642</v>
      </c>
      <c r="F56" s="153">
        <v>212013</v>
      </c>
      <c r="H56" s="268"/>
      <c r="I56" s="269"/>
      <c r="J56" s="269"/>
      <c r="K56" s="270"/>
    </row>
    <row r="57" spans="1:11" ht="22.5" customHeight="1">
      <c r="A57" s="153">
        <v>212014</v>
      </c>
      <c r="B57" s="164">
        <f t="shared" si="11"/>
        <v>0</v>
      </c>
      <c r="C57" s="164">
        <f t="shared" si="11"/>
        <v>0</v>
      </c>
      <c r="D57" s="162">
        <f>SUMIF(SalarySheet!$B:$B,"Conditional Grant",SalarySheet!AC:AC)</f>
        <v>0</v>
      </c>
      <c r="E57" s="148" t="s">
        <v>643</v>
      </c>
      <c r="F57" s="153">
        <v>212014</v>
      </c>
      <c r="H57" s="268"/>
      <c r="I57" s="269"/>
      <c r="J57" s="269"/>
      <c r="K57" s="270"/>
    </row>
    <row r="58" spans="1:11" ht="22.5" customHeight="1">
      <c r="A58" s="153">
        <v>212015</v>
      </c>
      <c r="B58" s="164">
        <f t="shared" si="11"/>
        <v>0</v>
      </c>
      <c r="C58" s="164">
        <f t="shared" si="11"/>
        <v>0</v>
      </c>
      <c r="D58" s="162">
        <f>SUMIF(SalarySheet!$B:$B,"Conditional Grant",SalarySheet!AD:AD)</f>
        <v>0</v>
      </c>
      <c r="E58" s="148" t="s">
        <v>644</v>
      </c>
      <c r="F58" s="153">
        <v>212015</v>
      </c>
      <c r="H58" s="268"/>
      <c r="I58" s="269"/>
      <c r="J58" s="269"/>
      <c r="K58" s="270"/>
    </row>
    <row r="59" spans="1:11" ht="22.5" customHeight="1">
      <c r="A59" s="153">
        <v>212016</v>
      </c>
      <c r="B59" s="164">
        <f t="shared" si="11"/>
        <v>0</v>
      </c>
      <c r="C59" s="164">
        <f t="shared" si="11"/>
        <v>0</v>
      </c>
      <c r="D59" s="162">
        <f>SUMIF(SalarySheet!$B:$B,"Conditional Grant",SalarySheet!AE:AE)</f>
        <v>0</v>
      </c>
      <c r="E59" s="148" t="s">
        <v>645</v>
      </c>
      <c r="F59" s="153">
        <v>212016</v>
      </c>
      <c r="H59" s="268"/>
      <c r="I59" s="269"/>
      <c r="J59" s="269"/>
      <c r="K59" s="270"/>
    </row>
    <row r="60" spans="1:11" ht="22.5" customHeight="1" thickBot="1">
      <c r="A60" s="153">
        <v>212017</v>
      </c>
      <c r="B60" s="164">
        <f t="shared" ref="B60:C75" si="12">C60</f>
        <v>0</v>
      </c>
      <c r="C60" s="164">
        <f t="shared" si="12"/>
        <v>0</v>
      </c>
      <c r="D60" s="162">
        <f>SUMIF(SalarySheet!$B:$B,"Conditional Grant",SalarySheet!AF:AF)</f>
        <v>0</v>
      </c>
      <c r="E60" s="148" t="s">
        <v>646</v>
      </c>
      <c r="F60" s="153">
        <v>212017</v>
      </c>
      <c r="H60" s="271"/>
      <c r="I60" s="272"/>
      <c r="J60" s="272"/>
      <c r="K60" s="273"/>
    </row>
    <row r="61" spans="1:11" ht="22.5" customHeight="1">
      <c r="A61" s="153">
        <v>212018</v>
      </c>
      <c r="B61" s="164">
        <f t="shared" si="12"/>
        <v>0</v>
      </c>
      <c r="C61" s="164">
        <f t="shared" si="12"/>
        <v>0</v>
      </c>
      <c r="D61" s="162">
        <f>SUMIF(SalarySheet!$B:$B,"Conditional Grant",SalarySheet!AG:AG)</f>
        <v>0</v>
      </c>
      <c r="E61" s="148" t="s">
        <v>647</v>
      </c>
      <c r="F61" s="153">
        <v>212018</v>
      </c>
    </row>
    <row r="62" spans="1:11" ht="22.5" customHeight="1">
      <c r="A62" s="153">
        <v>212019</v>
      </c>
      <c r="B62" s="164">
        <f t="shared" si="12"/>
        <v>0</v>
      </c>
      <c r="C62" s="164">
        <f t="shared" si="12"/>
        <v>0</v>
      </c>
      <c r="D62" s="162">
        <f>SUMIF(SalarySheet!$B:$B,"Conditional Grant",SalarySheet!AH:AH)</f>
        <v>0</v>
      </c>
      <c r="E62" s="148" t="s">
        <v>424</v>
      </c>
      <c r="F62" s="153">
        <v>212019</v>
      </c>
    </row>
    <row r="63" spans="1:11" ht="22.5" customHeight="1">
      <c r="A63" s="153">
        <v>212020</v>
      </c>
      <c r="B63" s="164">
        <f t="shared" si="12"/>
        <v>0</v>
      </c>
      <c r="C63" s="164">
        <f t="shared" si="12"/>
        <v>0</v>
      </c>
      <c r="D63" s="162">
        <f>SUMIF(SalarySheet!$B:$B,"Conditional Grant",SalarySheet!AI:AI)</f>
        <v>0</v>
      </c>
      <c r="E63" s="148" t="s">
        <v>425</v>
      </c>
      <c r="F63" s="153">
        <v>212020</v>
      </c>
    </row>
    <row r="64" spans="1:11" ht="22.5" customHeight="1">
      <c r="A64" s="153">
        <v>212021</v>
      </c>
      <c r="B64" s="164">
        <f t="shared" si="12"/>
        <v>0</v>
      </c>
      <c r="C64" s="164">
        <f t="shared" si="12"/>
        <v>0</v>
      </c>
      <c r="D64" s="162">
        <f>SUMIF(SalarySheet!$B:$B,"Conditional Grant",SalarySheet!AJ:AJ)</f>
        <v>0</v>
      </c>
      <c r="E64" s="148" t="s">
        <v>426</v>
      </c>
      <c r="F64" s="153">
        <v>212021</v>
      </c>
    </row>
    <row r="65" spans="1:6" ht="22.5" customHeight="1">
      <c r="A65" s="153">
        <v>212022</v>
      </c>
      <c r="B65" s="164">
        <f t="shared" si="12"/>
        <v>0</v>
      </c>
      <c r="C65" s="164">
        <f t="shared" si="12"/>
        <v>0</v>
      </c>
      <c r="D65" s="162">
        <f>SUMIF(SalarySheet!$B:$B,"Conditional Grant",SalarySheet!AK:AK)</f>
        <v>0</v>
      </c>
      <c r="E65" s="148" t="s">
        <v>648</v>
      </c>
      <c r="F65" s="153">
        <v>212022</v>
      </c>
    </row>
    <row r="66" spans="1:6" ht="22.5" customHeight="1">
      <c r="A66" s="153">
        <v>212023</v>
      </c>
      <c r="B66" s="164">
        <f t="shared" si="12"/>
        <v>0</v>
      </c>
      <c r="C66" s="164">
        <f t="shared" si="12"/>
        <v>0</v>
      </c>
      <c r="D66" s="162">
        <f>SUMIF(SalarySheet!$B:$B,"Conditional Grant",SalarySheet!AL:AL)</f>
        <v>0</v>
      </c>
      <c r="E66" s="148" t="s">
        <v>649</v>
      </c>
      <c r="F66" s="153">
        <v>212023</v>
      </c>
    </row>
    <row r="67" spans="1:6" ht="22.5" customHeight="1">
      <c r="A67" s="153">
        <v>212024</v>
      </c>
      <c r="B67" s="164">
        <f t="shared" si="12"/>
        <v>0</v>
      </c>
      <c r="C67" s="164">
        <f t="shared" si="12"/>
        <v>0</v>
      </c>
      <c r="D67" s="162">
        <f>SUMIF(SalarySheet!$B:$B,"Conditional Grant",SalarySheet!AM:AM)</f>
        <v>0</v>
      </c>
      <c r="E67" s="148" t="s">
        <v>650</v>
      </c>
      <c r="F67" s="153">
        <v>212024</v>
      </c>
    </row>
    <row r="68" spans="1:6" ht="22.5" customHeight="1">
      <c r="A68" s="153">
        <v>212025</v>
      </c>
      <c r="B68" s="164">
        <f t="shared" si="12"/>
        <v>0</v>
      </c>
      <c r="C68" s="164">
        <f t="shared" si="12"/>
        <v>0</v>
      </c>
      <c r="D68" s="162">
        <f>SUMIF(SalarySheet!$B:$B,"Conditional Grant",SalarySheet!AN:AN)</f>
        <v>0</v>
      </c>
      <c r="E68" s="148" t="s">
        <v>430</v>
      </c>
      <c r="F68" s="153">
        <v>212026</v>
      </c>
    </row>
    <row r="69" spans="1:6" ht="22.5" customHeight="1">
      <c r="A69" s="153">
        <v>212026</v>
      </c>
      <c r="B69" s="164">
        <f t="shared" si="12"/>
        <v>0</v>
      </c>
      <c r="C69" s="164">
        <f t="shared" si="12"/>
        <v>0</v>
      </c>
      <c r="D69" s="162">
        <f>SUMIF(SalarySheet!$B:$B,"Conditional Grant",SalarySheet!AO:AO)</f>
        <v>0</v>
      </c>
      <c r="E69" s="148" t="s">
        <v>431</v>
      </c>
      <c r="F69" s="153">
        <v>212026</v>
      </c>
    </row>
    <row r="70" spans="1:6" ht="22.5" customHeight="1">
      <c r="A70" s="153">
        <v>212027</v>
      </c>
      <c r="B70" s="164">
        <f t="shared" si="12"/>
        <v>0</v>
      </c>
      <c r="C70" s="164">
        <f t="shared" si="12"/>
        <v>0</v>
      </c>
      <c r="D70" s="162">
        <f>SUMIF(SalarySheet!$B:$B,"Conditional Grant",SalarySheet!AP:AP)</f>
        <v>0</v>
      </c>
      <c r="E70" s="148" t="s">
        <v>432</v>
      </c>
      <c r="F70" s="153">
        <v>212027</v>
      </c>
    </row>
    <row r="71" spans="1:6" ht="22.5" customHeight="1">
      <c r="A71" s="153">
        <v>212028</v>
      </c>
      <c r="B71" s="164">
        <f t="shared" si="12"/>
        <v>0</v>
      </c>
      <c r="C71" s="164">
        <f t="shared" si="12"/>
        <v>0</v>
      </c>
      <c r="D71" s="162">
        <f>SUMIF(SalarySheet!$B:$B,"Conditional Grant",SalarySheet!AQ:AQ)</f>
        <v>0</v>
      </c>
      <c r="E71" s="148" t="s">
        <v>651</v>
      </c>
      <c r="F71" s="153">
        <v>212028</v>
      </c>
    </row>
    <row r="72" spans="1:6" ht="22.5" customHeight="1">
      <c r="A72" s="153">
        <v>212029</v>
      </c>
      <c r="B72" s="164">
        <f t="shared" si="12"/>
        <v>0</v>
      </c>
      <c r="C72" s="164">
        <f t="shared" si="12"/>
        <v>0</v>
      </c>
      <c r="D72" s="162">
        <f>SUMIF(SalarySheet!$B:$B,"Conditional Grant",SalarySheet!AR:AR)</f>
        <v>0</v>
      </c>
      <c r="E72" s="148" t="s">
        <v>652</v>
      </c>
      <c r="F72" s="153">
        <v>212029</v>
      </c>
    </row>
    <row r="73" spans="1:6" ht="22.5" customHeight="1">
      <c r="A73" s="153">
        <v>212030</v>
      </c>
      <c r="B73" s="164">
        <f t="shared" si="12"/>
        <v>0</v>
      </c>
      <c r="C73" s="164">
        <f t="shared" si="12"/>
        <v>0</v>
      </c>
      <c r="D73" s="162">
        <f>SUMIF(SalarySheet!$B:$B,"Conditional Grant",SalarySheet!AS:AS)</f>
        <v>0</v>
      </c>
      <c r="E73" s="148" t="s">
        <v>653</v>
      </c>
      <c r="F73" s="153">
        <v>212030</v>
      </c>
    </row>
    <row r="74" spans="1:6" ht="22.5" customHeight="1">
      <c r="A74" s="153">
        <v>212031</v>
      </c>
      <c r="B74" s="164">
        <f t="shared" si="12"/>
        <v>0</v>
      </c>
      <c r="C74" s="164">
        <f t="shared" si="12"/>
        <v>0</v>
      </c>
      <c r="D74" s="162">
        <f>SUMIF(SalarySheet!$B:$B,"Conditional Grant",SalarySheet!AT:AT)</f>
        <v>0</v>
      </c>
      <c r="E74" s="148" t="s">
        <v>436</v>
      </c>
      <c r="F74" s="153">
        <v>212031</v>
      </c>
    </row>
    <row r="75" spans="1:6" ht="22.5" customHeight="1">
      <c r="A75" s="153">
        <v>212032</v>
      </c>
      <c r="B75" s="164">
        <f t="shared" si="12"/>
        <v>0</v>
      </c>
      <c r="C75" s="164">
        <f t="shared" si="12"/>
        <v>0</v>
      </c>
      <c r="D75" s="162">
        <f>SUMIF(SalarySheet!$B:$B,"Conditional Grant",SalarySheet!AU:AU)</f>
        <v>0</v>
      </c>
      <c r="E75" s="148" t="s">
        <v>437</v>
      </c>
      <c r="F75" s="153">
        <v>212032</v>
      </c>
    </row>
    <row r="76" spans="1:6" ht="22.5" customHeight="1">
      <c r="A76" s="153">
        <v>212033</v>
      </c>
      <c r="B76" s="164">
        <f t="shared" ref="B76:C78" si="13">C76</f>
        <v>0</v>
      </c>
      <c r="C76" s="164">
        <f t="shared" si="13"/>
        <v>0</v>
      </c>
      <c r="D76" s="162">
        <f>SUMIF(SalarySheet!$B:$B,"Conditional Grant",SalarySheet!AV:AV)</f>
        <v>0</v>
      </c>
      <c r="E76" s="148" t="s">
        <v>1107</v>
      </c>
      <c r="F76" s="153">
        <v>212033</v>
      </c>
    </row>
    <row r="77" spans="1:6" ht="22.5" customHeight="1">
      <c r="A77" s="153">
        <v>212034</v>
      </c>
      <c r="B77" s="164">
        <f t="shared" si="13"/>
        <v>0</v>
      </c>
      <c r="C77" s="164">
        <f t="shared" si="13"/>
        <v>0</v>
      </c>
      <c r="D77" s="162">
        <f>SUMIF(SalarySheet!$B:$B,"Conditional Grant",SalarySheet!AW:AW)</f>
        <v>0</v>
      </c>
      <c r="E77" s="148" t="s">
        <v>1108</v>
      </c>
      <c r="F77" s="153">
        <v>212034</v>
      </c>
    </row>
    <row r="78" spans="1:6" ht="22.5" customHeight="1">
      <c r="A78" s="153">
        <v>212035</v>
      </c>
      <c r="B78" s="164">
        <f t="shared" si="13"/>
        <v>0</v>
      </c>
      <c r="C78" s="164">
        <f t="shared" si="13"/>
        <v>0</v>
      </c>
      <c r="D78" s="162">
        <f>SUMIF(SalarySheet!$B:$B,"Conditional Grant",SalarySheet!AX:AX)</f>
        <v>0</v>
      </c>
      <c r="E78" s="148" t="s">
        <v>1109</v>
      </c>
      <c r="F78" s="153">
        <v>212035</v>
      </c>
    </row>
    <row r="79" spans="1:6" ht="22.5" customHeight="1">
      <c r="A79" s="153">
        <v>212999</v>
      </c>
      <c r="B79" s="164">
        <f t="shared" ref="B79:C79" si="14">C79</f>
        <v>0</v>
      </c>
      <c r="C79" s="164">
        <f t="shared" si="14"/>
        <v>0</v>
      </c>
      <c r="D79" s="162">
        <f>SUMIF(SalarySheet!$B:$B,"Conditional Grant",SalarySheet!AY:AY)</f>
        <v>0</v>
      </c>
      <c r="E79" s="148" t="s">
        <v>438</v>
      </c>
      <c r="F79" s="153">
        <v>212999</v>
      </c>
    </row>
    <row r="80" spans="1:6" ht="22.5" customHeight="1" thickBot="1">
      <c r="A80" s="153"/>
      <c r="B80" s="151"/>
      <c r="C80" s="151"/>
      <c r="D80" s="151"/>
      <c r="E80" s="152"/>
      <c r="F80" s="153"/>
    </row>
    <row r="81" spans="1:6" ht="22.5" customHeight="1" thickBot="1">
      <c r="A81" s="158">
        <v>213</v>
      </c>
      <c r="B81" s="149">
        <f>SUM(B82:B82)</f>
        <v>0</v>
      </c>
      <c r="C81" s="149">
        <f>SUM(C82:C82)</f>
        <v>0</v>
      </c>
      <c r="D81" s="149">
        <f>SUM(D82:D82)</f>
        <v>0</v>
      </c>
      <c r="E81" s="150" t="s">
        <v>603</v>
      </c>
      <c r="F81" s="158">
        <v>213</v>
      </c>
    </row>
    <row r="82" spans="1:6" ht="22.5" customHeight="1">
      <c r="A82" s="153">
        <v>213006</v>
      </c>
      <c r="B82" s="164">
        <f t="shared" ref="B82" si="15">C82</f>
        <v>0</v>
      </c>
      <c r="C82" s="164">
        <f t="shared" ref="C82" si="16">D82</f>
        <v>0</v>
      </c>
      <c r="D82" s="162">
        <f>SUMIF(SalarySheet!$B:$B,"Conditional Grant",SalarySheet!AZ:AZ)</f>
        <v>0</v>
      </c>
      <c r="E82" s="148" t="s">
        <v>654</v>
      </c>
      <c r="F82" s="153">
        <v>213006</v>
      </c>
    </row>
    <row r="83" spans="1:6" ht="22.5" customHeight="1" thickBot="1">
      <c r="A83" s="153"/>
      <c r="B83" s="151"/>
      <c r="C83" s="151"/>
      <c r="D83" s="151"/>
      <c r="E83" s="152"/>
      <c r="F83" s="153"/>
    </row>
    <row r="84" spans="1:6" ht="22.5" customHeight="1" thickBot="1">
      <c r="A84" s="158">
        <v>221</v>
      </c>
      <c r="B84" s="149">
        <f t="shared" ref="B84:C84" si="17">SUM(B85:B90)</f>
        <v>0</v>
      </c>
      <c r="C84" s="149">
        <f t="shared" si="17"/>
        <v>0</v>
      </c>
      <c r="D84" s="149">
        <f>SUM(D85:D90)</f>
        <v>0</v>
      </c>
      <c r="E84" s="150" t="s">
        <v>604</v>
      </c>
      <c r="F84" s="158">
        <v>221</v>
      </c>
    </row>
    <row r="85" spans="1:6" ht="22.5" customHeight="1">
      <c r="A85" s="153">
        <v>221001</v>
      </c>
      <c r="B85" s="163"/>
      <c r="C85" s="163"/>
      <c r="D85" s="163"/>
      <c r="E85" s="160" t="s">
        <v>655</v>
      </c>
      <c r="F85" s="153">
        <v>221001</v>
      </c>
    </row>
    <row r="86" spans="1:6" ht="22.5" customHeight="1">
      <c r="A86" s="153">
        <v>221002</v>
      </c>
      <c r="B86" s="164"/>
      <c r="C86" s="164"/>
      <c r="D86" s="164"/>
      <c r="E86" s="148" t="s">
        <v>656</v>
      </c>
      <c r="F86" s="153">
        <v>221002</v>
      </c>
    </row>
    <row r="87" spans="1:6" ht="22.5" customHeight="1">
      <c r="A87" s="153">
        <v>221003</v>
      </c>
      <c r="B87" s="164"/>
      <c r="C87" s="164"/>
      <c r="D87" s="164"/>
      <c r="E87" s="148" t="s">
        <v>657</v>
      </c>
      <c r="F87" s="153">
        <v>221003</v>
      </c>
    </row>
    <row r="88" spans="1:6" ht="22.5" customHeight="1">
      <c r="A88" s="153">
        <v>221004</v>
      </c>
      <c r="B88" s="164"/>
      <c r="C88" s="164"/>
      <c r="D88" s="164"/>
      <c r="E88" s="148" t="s">
        <v>658</v>
      </c>
      <c r="F88" s="153">
        <v>221004</v>
      </c>
    </row>
    <row r="89" spans="1:6" ht="22.5" customHeight="1">
      <c r="A89" s="153">
        <v>221005</v>
      </c>
      <c r="B89" s="164"/>
      <c r="C89" s="164"/>
      <c r="D89" s="164"/>
      <c r="E89" s="148" t="s">
        <v>659</v>
      </c>
      <c r="F89" s="153">
        <v>221005</v>
      </c>
    </row>
    <row r="90" spans="1:6" ht="22.5" customHeight="1">
      <c r="A90" s="153">
        <v>221999</v>
      </c>
      <c r="B90" s="164"/>
      <c r="C90" s="164"/>
      <c r="D90" s="164"/>
      <c r="E90" s="148" t="s">
        <v>445</v>
      </c>
      <c r="F90" s="153">
        <v>221999</v>
      </c>
    </row>
    <row r="91" spans="1:6" ht="22.5" customHeight="1" thickBot="1">
      <c r="A91" s="153"/>
      <c r="B91" s="151"/>
      <c r="C91" s="151"/>
      <c r="D91" s="151"/>
      <c r="E91" s="152"/>
      <c r="F91" s="153"/>
    </row>
    <row r="92" spans="1:6" ht="22.5" customHeight="1" thickBot="1">
      <c r="A92" s="158">
        <v>222</v>
      </c>
      <c r="B92" s="149">
        <f t="shared" ref="B92:C92" si="18">SUM(B93:B104)</f>
        <v>0</v>
      </c>
      <c r="C92" s="149">
        <f t="shared" si="18"/>
        <v>0</v>
      </c>
      <c r="D92" s="149">
        <f>SUM(D93:D104)</f>
        <v>0</v>
      </c>
      <c r="E92" s="150" t="s">
        <v>605</v>
      </c>
      <c r="F92" s="158">
        <v>222</v>
      </c>
    </row>
    <row r="93" spans="1:6" ht="22.5" customHeight="1">
      <c r="A93" s="153">
        <v>222001</v>
      </c>
      <c r="B93" s="163"/>
      <c r="C93" s="163"/>
      <c r="D93" s="163"/>
      <c r="E93" s="160" t="s">
        <v>660</v>
      </c>
      <c r="F93" s="153">
        <v>222001</v>
      </c>
    </row>
    <row r="94" spans="1:6" ht="22.5" customHeight="1">
      <c r="A94" s="153">
        <v>222002</v>
      </c>
      <c r="B94" s="164"/>
      <c r="C94" s="164"/>
      <c r="D94" s="164"/>
      <c r="E94" s="148" t="s">
        <v>661</v>
      </c>
      <c r="F94" s="153">
        <v>222002</v>
      </c>
    </row>
    <row r="95" spans="1:6" ht="22.5" customHeight="1">
      <c r="A95" s="153">
        <v>222003</v>
      </c>
      <c r="B95" s="164"/>
      <c r="C95" s="164"/>
      <c r="D95" s="164"/>
      <c r="E95" s="148" t="s">
        <v>662</v>
      </c>
      <c r="F95" s="153">
        <v>222003</v>
      </c>
    </row>
    <row r="96" spans="1:6" ht="22.5" customHeight="1">
      <c r="A96" s="153">
        <v>222004</v>
      </c>
      <c r="B96" s="164"/>
      <c r="C96" s="164"/>
      <c r="D96" s="164"/>
      <c r="E96" s="148" t="s">
        <v>663</v>
      </c>
      <c r="F96" s="153">
        <v>222004</v>
      </c>
    </row>
    <row r="97" spans="1:6" ht="22.5" customHeight="1">
      <c r="A97" s="153">
        <v>222005</v>
      </c>
      <c r="B97" s="164"/>
      <c r="C97" s="164"/>
      <c r="D97" s="164"/>
      <c r="E97" s="148" t="s">
        <v>450</v>
      </c>
      <c r="F97" s="153">
        <v>222005</v>
      </c>
    </row>
    <row r="98" spans="1:6" ht="22.5" customHeight="1">
      <c r="A98" s="153">
        <v>222006</v>
      </c>
      <c r="B98" s="164"/>
      <c r="C98" s="164"/>
      <c r="D98" s="164"/>
      <c r="E98" s="148" t="s">
        <v>664</v>
      </c>
      <c r="F98" s="153">
        <v>222006</v>
      </c>
    </row>
    <row r="99" spans="1:6" ht="22.5" customHeight="1">
      <c r="A99" s="153">
        <v>222007</v>
      </c>
      <c r="B99" s="164"/>
      <c r="C99" s="164"/>
      <c r="D99" s="164"/>
      <c r="E99" s="148" t="s">
        <v>452</v>
      </c>
      <c r="F99" s="153">
        <v>222007</v>
      </c>
    </row>
    <row r="100" spans="1:6" ht="22.5" customHeight="1">
      <c r="A100" s="153">
        <v>222008</v>
      </c>
      <c r="B100" s="164"/>
      <c r="C100" s="164"/>
      <c r="D100" s="164"/>
      <c r="E100" s="148" t="s">
        <v>453</v>
      </c>
      <c r="F100" s="153">
        <v>222008</v>
      </c>
    </row>
    <row r="101" spans="1:6" ht="22.5" customHeight="1">
      <c r="A101" s="153">
        <v>222009</v>
      </c>
      <c r="B101" s="164"/>
      <c r="C101" s="164"/>
      <c r="D101" s="164"/>
      <c r="E101" s="148" t="s">
        <v>665</v>
      </c>
      <c r="F101" s="153">
        <v>222009</v>
      </c>
    </row>
    <row r="102" spans="1:6" ht="22.5" customHeight="1">
      <c r="A102" s="153">
        <v>222010</v>
      </c>
      <c r="B102" s="164"/>
      <c r="C102" s="164"/>
      <c r="D102" s="164"/>
      <c r="E102" s="148" t="s">
        <v>455</v>
      </c>
      <c r="F102" s="153">
        <v>222010</v>
      </c>
    </row>
    <row r="103" spans="1:6" ht="22.5" customHeight="1">
      <c r="A103" s="153">
        <v>222011</v>
      </c>
      <c r="B103" s="164"/>
      <c r="C103" s="164"/>
      <c r="D103" s="164"/>
      <c r="E103" s="148" t="s">
        <v>666</v>
      </c>
      <c r="F103" s="153">
        <v>222011</v>
      </c>
    </row>
    <row r="104" spans="1:6" ht="22.5" customHeight="1">
      <c r="A104" s="153">
        <v>222999</v>
      </c>
      <c r="B104" s="164"/>
      <c r="C104" s="164"/>
      <c r="D104" s="164"/>
      <c r="E104" s="148" t="s">
        <v>667</v>
      </c>
      <c r="F104" s="153">
        <v>222999</v>
      </c>
    </row>
    <row r="105" spans="1:6" ht="22.5" customHeight="1" thickBot="1">
      <c r="A105" s="153"/>
      <c r="B105" s="151"/>
      <c r="C105" s="151"/>
      <c r="D105" s="151"/>
      <c r="E105" s="152"/>
      <c r="F105" s="153"/>
    </row>
    <row r="106" spans="1:6" ht="22.5" customHeight="1" thickBot="1">
      <c r="A106" s="158">
        <v>223</v>
      </c>
      <c r="B106" s="149">
        <f t="shared" ref="B106:C106" si="19">SUM(B107:B133)</f>
        <v>0</v>
      </c>
      <c r="C106" s="149">
        <f t="shared" si="19"/>
        <v>0</v>
      </c>
      <c r="D106" s="149">
        <f>SUM(D107:D133)</f>
        <v>0</v>
      </c>
      <c r="E106" s="150" t="s">
        <v>606</v>
      </c>
      <c r="F106" s="158">
        <v>223</v>
      </c>
    </row>
    <row r="107" spans="1:6" ht="22.5" customHeight="1">
      <c r="A107" s="153">
        <v>223001</v>
      </c>
      <c r="B107" s="163"/>
      <c r="C107" s="163"/>
      <c r="D107" s="163"/>
      <c r="E107" s="160" t="s">
        <v>668</v>
      </c>
      <c r="F107" s="153">
        <v>223001</v>
      </c>
    </row>
    <row r="108" spans="1:6" ht="22.5" customHeight="1">
      <c r="A108" s="153">
        <v>223002</v>
      </c>
      <c r="B108" s="164"/>
      <c r="C108" s="164"/>
      <c r="D108" s="164"/>
      <c r="E108" s="148" t="s">
        <v>459</v>
      </c>
      <c r="F108" s="153">
        <v>223002</v>
      </c>
    </row>
    <row r="109" spans="1:6" ht="22.5" customHeight="1">
      <c r="A109" s="153">
        <v>223003</v>
      </c>
      <c r="B109" s="164"/>
      <c r="C109" s="164"/>
      <c r="D109" s="164"/>
      <c r="E109" s="148" t="s">
        <v>669</v>
      </c>
      <c r="F109" s="153">
        <v>223003</v>
      </c>
    </row>
    <row r="110" spans="1:6" ht="22.5" customHeight="1">
      <c r="A110" s="153">
        <v>223004</v>
      </c>
      <c r="B110" s="164"/>
      <c r="C110" s="164"/>
      <c r="D110" s="164"/>
      <c r="E110" s="148" t="s">
        <v>461</v>
      </c>
      <c r="F110" s="153">
        <v>223004</v>
      </c>
    </row>
    <row r="111" spans="1:6" ht="22.5" customHeight="1">
      <c r="A111" s="153">
        <v>223005</v>
      </c>
      <c r="B111" s="164"/>
      <c r="C111" s="164"/>
      <c r="D111" s="164"/>
      <c r="E111" s="148" t="s">
        <v>462</v>
      </c>
      <c r="F111" s="153">
        <v>223005</v>
      </c>
    </row>
    <row r="112" spans="1:6" ht="22.5" customHeight="1">
      <c r="A112" s="153">
        <v>223006</v>
      </c>
      <c r="B112" s="164"/>
      <c r="C112" s="164"/>
      <c r="D112" s="164"/>
      <c r="E112" s="148" t="s">
        <v>463</v>
      </c>
      <c r="F112" s="153">
        <v>223006</v>
      </c>
    </row>
    <row r="113" spans="1:6" ht="22.5" customHeight="1">
      <c r="A113" s="153">
        <v>223007</v>
      </c>
      <c r="B113" s="164"/>
      <c r="C113" s="164"/>
      <c r="D113" s="164"/>
      <c r="E113" s="148" t="s">
        <v>670</v>
      </c>
      <c r="F113" s="153">
        <v>223007</v>
      </c>
    </row>
    <row r="114" spans="1:6" ht="22.5" customHeight="1">
      <c r="A114" s="153">
        <v>223008</v>
      </c>
      <c r="B114" s="164"/>
      <c r="C114" s="164"/>
      <c r="D114" s="164"/>
      <c r="E114" s="148" t="s">
        <v>671</v>
      </c>
      <c r="F114" s="153">
        <v>223008</v>
      </c>
    </row>
    <row r="115" spans="1:6" ht="22.5" customHeight="1">
      <c r="A115" s="153">
        <v>223009</v>
      </c>
      <c r="B115" s="164"/>
      <c r="C115" s="164"/>
      <c r="D115" s="164"/>
      <c r="E115" s="148" t="s">
        <v>466</v>
      </c>
      <c r="F115" s="153">
        <v>223009</v>
      </c>
    </row>
    <row r="116" spans="1:6" ht="22.5" customHeight="1">
      <c r="A116" s="153">
        <v>223010</v>
      </c>
      <c r="B116" s="164"/>
      <c r="C116" s="164"/>
      <c r="D116" s="164"/>
      <c r="E116" s="148" t="s">
        <v>672</v>
      </c>
      <c r="F116" s="153">
        <v>223010</v>
      </c>
    </row>
    <row r="117" spans="1:6" ht="22.5" customHeight="1">
      <c r="A117" s="153">
        <v>223011</v>
      </c>
      <c r="B117" s="164"/>
      <c r="C117" s="164"/>
      <c r="D117" s="164"/>
      <c r="E117" s="148" t="s">
        <v>468</v>
      </c>
      <c r="F117" s="153">
        <v>223011</v>
      </c>
    </row>
    <row r="118" spans="1:6" ht="22.5" customHeight="1">
      <c r="A118" s="153">
        <v>223012</v>
      </c>
      <c r="B118" s="164"/>
      <c r="C118" s="164"/>
      <c r="D118" s="164"/>
      <c r="E118" s="148" t="s">
        <v>673</v>
      </c>
      <c r="F118" s="153">
        <v>223012</v>
      </c>
    </row>
    <row r="119" spans="1:6" ht="22.5" customHeight="1">
      <c r="A119" s="153">
        <v>223013</v>
      </c>
      <c r="B119" s="164"/>
      <c r="C119" s="164"/>
      <c r="D119" s="164"/>
      <c r="E119" s="148" t="s">
        <v>674</v>
      </c>
      <c r="F119" s="153">
        <v>223013</v>
      </c>
    </row>
    <row r="120" spans="1:6" ht="22.5" customHeight="1">
      <c r="A120" s="153">
        <v>223014</v>
      </c>
      <c r="B120" s="164"/>
      <c r="C120" s="164"/>
      <c r="D120" s="164"/>
      <c r="E120" s="148" t="s">
        <v>675</v>
      </c>
      <c r="F120" s="153">
        <v>223014</v>
      </c>
    </row>
    <row r="121" spans="1:6" ht="22.5" customHeight="1">
      <c r="A121" s="153">
        <v>223015</v>
      </c>
      <c r="B121" s="164"/>
      <c r="C121" s="164"/>
      <c r="D121" s="164"/>
      <c r="E121" s="148" t="s">
        <v>676</v>
      </c>
      <c r="F121" s="153">
        <v>223015</v>
      </c>
    </row>
    <row r="122" spans="1:6" ht="22.5" customHeight="1">
      <c r="A122" s="153">
        <v>223016</v>
      </c>
      <c r="B122" s="164"/>
      <c r="C122" s="164"/>
      <c r="D122" s="164"/>
      <c r="E122" s="148" t="s">
        <v>677</v>
      </c>
      <c r="F122" s="153">
        <v>223016</v>
      </c>
    </row>
    <row r="123" spans="1:6" ht="22.5" customHeight="1">
      <c r="A123" s="153">
        <v>223017</v>
      </c>
      <c r="B123" s="164"/>
      <c r="C123" s="164"/>
      <c r="D123" s="164"/>
      <c r="E123" s="148" t="s">
        <v>678</v>
      </c>
      <c r="F123" s="153">
        <v>223017</v>
      </c>
    </row>
    <row r="124" spans="1:6" ht="22.5" customHeight="1">
      <c r="A124" s="153">
        <v>223018</v>
      </c>
      <c r="B124" s="164"/>
      <c r="C124" s="164"/>
      <c r="D124" s="164"/>
      <c r="E124" s="148" t="s">
        <v>679</v>
      </c>
      <c r="F124" s="153">
        <v>223018</v>
      </c>
    </row>
    <row r="125" spans="1:6" ht="22.5" customHeight="1">
      <c r="A125" s="153">
        <v>223019</v>
      </c>
      <c r="B125" s="164"/>
      <c r="C125" s="164"/>
      <c r="D125" s="164"/>
      <c r="E125" s="148" t="s">
        <v>680</v>
      </c>
      <c r="F125" s="153">
        <v>223019</v>
      </c>
    </row>
    <row r="126" spans="1:6" ht="22.5" customHeight="1">
      <c r="A126" s="153">
        <v>223020</v>
      </c>
      <c r="B126" s="164"/>
      <c r="C126" s="164"/>
      <c r="D126" s="164"/>
      <c r="E126" s="148" t="s">
        <v>477</v>
      </c>
      <c r="F126" s="153">
        <v>223020</v>
      </c>
    </row>
    <row r="127" spans="1:6" ht="22.5" customHeight="1">
      <c r="A127" s="153">
        <v>223021</v>
      </c>
      <c r="B127" s="164"/>
      <c r="C127" s="164"/>
      <c r="D127" s="164"/>
      <c r="E127" s="148" t="s">
        <v>478</v>
      </c>
      <c r="F127" s="153">
        <v>223021</v>
      </c>
    </row>
    <row r="128" spans="1:6" ht="22.5" customHeight="1">
      <c r="A128" s="153">
        <v>223022</v>
      </c>
      <c r="B128" s="164"/>
      <c r="C128" s="164"/>
      <c r="D128" s="164"/>
      <c r="E128" s="148" t="s">
        <v>681</v>
      </c>
      <c r="F128" s="153">
        <v>223022</v>
      </c>
    </row>
    <row r="129" spans="1:6" ht="22.5" customHeight="1">
      <c r="A129" s="153">
        <v>223023</v>
      </c>
      <c r="B129" s="164"/>
      <c r="C129" s="164"/>
      <c r="D129" s="164"/>
      <c r="E129" s="148" t="s">
        <v>682</v>
      </c>
      <c r="F129" s="153">
        <v>223023</v>
      </c>
    </row>
    <row r="130" spans="1:6" ht="22.5" customHeight="1">
      <c r="A130" s="153">
        <v>223024</v>
      </c>
      <c r="B130" s="164"/>
      <c r="C130" s="164"/>
      <c r="D130" s="164"/>
      <c r="E130" s="148" t="s">
        <v>481</v>
      </c>
      <c r="F130" s="153">
        <v>223024</v>
      </c>
    </row>
    <row r="131" spans="1:6" ht="22.5" customHeight="1">
      <c r="A131" s="153">
        <v>223025</v>
      </c>
      <c r="B131" s="164"/>
      <c r="C131" s="164"/>
      <c r="D131" s="164"/>
      <c r="E131" s="148" t="s">
        <v>683</v>
      </c>
      <c r="F131" s="153">
        <v>223025</v>
      </c>
    </row>
    <row r="132" spans="1:6" ht="22.5" customHeight="1">
      <c r="A132" s="153">
        <f>F132</f>
        <v>223026</v>
      </c>
      <c r="B132" s="164"/>
      <c r="C132" s="164"/>
      <c r="D132" s="164"/>
      <c r="E132" s="148" t="s">
        <v>1137</v>
      </c>
      <c r="F132" s="153">
        <v>223026</v>
      </c>
    </row>
    <row r="133" spans="1:6" ht="22.5" customHeight="1">
      <c r="A133" s="153">
        <v>223999</v>
      </c>
      <c r="B133" s="164"/>
      <c r="C133" s="164"/>
      <c r="D133" s="164"/>
      <c r="E133" s="148" t="s">
        <v>684</v>
      </c>
      <c r="F133" s="153">
        <v>223999</v>
      </c>
    </row>
    <row r="134" spans="1:6" ht="22.5" customHeight="1" thickBot="1">
      <c r="A134" s="153"/>
      <c r="B134" s="151"/>
      <c r="C134" s="151"/>
      <c r="D134" s="151"/>
      <c r="E134" s="152"/>
      <c r="F134" s="153"/>
    </row>
    <row r="135" spans="1:6" ht="22.5" customHeight="1" thickBot="1">
      <c r="A135" s="158">
        <v>224</v>
      </c>
      <c r="B135" s="149">
        <f t="shared" ref="B135:C135" si="20">SUM(B136:B140)</f>
        <v>0</v>
      </c>
      <c r="C135" s="149">
        <f t="shared" si="20"/>
        <v>0</v>
      </c>
      <c r="D135" s="149">
        <f>SUM(D136:D140)</f>
        <v>0</v>
      </c>
      <c r="E135" s="150" t="s">
        <v>607</v>
      </c>
      <c r="F135" s="158">
        <v>224</v>
      </c>
    </row>
    <row r="136" spans="1:6" ht="22.5" customHeight="1">
      <c r="A136" s="153">
        <v>224001</v>
      </c>
      <c r="B136" s="163"/>
      <c r="C136" s="163"/>
      <c r="D136" s="163"/>
      <c r="E136" s="160" t="s">
        <v>484</v>
      </c>
      <c r="F136" s="153">
        <v>224001</v>
      </c>
    </row>
    <row r="137" spans="1:6" ht="22.5" customHeight="1">
      <c r="A137" s="153">
        <v>224011</v>
      </c>
      <c r="B137" s="164"/>
      <c r="C137" s="164"/>
      <c r="D137" s="164"/>
      <c r="E137" s="148" t="s">
        <v>485</v>
      </c>
      <c r="F137" s="153">
        <v>224011</v>
      </c>
    </row>
    <row r="138" spans="1:6" ht="22.5" customHeight="1">
      <c r="A138" s="153">
        <v>224021</v>
      </c>
      <c r="B138" s="164"/>
      <c r="C138" s="164"/>
      <c r="D138" s="164"/>
      <c r="E138" s="148" t="s">
        <v>685</v>
      </c>
      <c r="F138" s="153">
        <v>224021</v>
      </c>
    </row>
    <row r="139" spans="1:6" ht="22.5" customHeight="1">
      <c r="A139" s="153">
        <v>224022</v>
      </c>
      <c r="B139" s="164"/>
      <c r="C139" s="164"/>
      <c r="D139" s="164"/>
      <c r="E139" s="148" t="s">
        <v>686</v>
      </c>
      <c r="F139" s="153">
        <v>224022</v>
      </c>
    </row>
    <row r="140" spans="1:6" ht="22.5" customHeight="1">
      <c r="A140" s="153">
        <v>224999</v>
      </c>
      <c r="B140" s="164"/>
      <c r="C140" s="164"/>
      <c r="D140" s="164"/>
      <c r="E140" s="148" t="s">
        <v>687</v>
      </c>
      <c r="F140" s="153">
        <v>224999</v>
      </c>
    </row>
    <row r="141" spans="1:6" ht="22.5" customHeight="1" thickBot="1">
      <c r="A141" s="153"/>
      <c r="B141" s="151"/>
      <c r="C141" s="151"/>
      <c r="D141" s="151"/>
      <c r="E141" s="152"/>
      <c r="F141" s="153"/>
    </row>
    <row r="142" spans="1:6" ht="22.5" customHeight="1" thickBot="1">
      <c r="A142" s="158">
        <v>225</v>
      </c>
      <c r="B142" s="149">
        <f t="shared" ref="B142:C142" si="21">SUM(B143:B148)</f>
        <v>0</v>
      </c>
      <c r="C142" s="149">
        <f t="shared" si="21"/>
        <v>0</v>
      </c>
      <c r="D142" s="149">
        <f>SUM(D143:D148)</f>
        <v>0</v>
      </c>
      <c r="E142" s="150" t="s">
        <v>608</v>
      </c>
      <c r="F142" s="158">
        <v>225</v>
      </c>
    </row>
    <row r="143" spans="1:6" ht="22.5" customHeight="1">
      <c r="A143" s="153">
        <v>225001</v>
      </c>
      <c r="B143" s="163"/>
      <c r="C143" s="163"/>
      <c r="D143" s="163"/>
      <c r="E143" s="160" t="s">
        <v>489</v>
      </c>
      <c r="F143" s="153">
        <v>225001</v>
      </c>
    </row>
    <row r="144" spans="1:6" ht="22.5" customHeight="1">
      <c r="A144" s="153">
        <v>225002</v>
      </c>
      <c r="B144" s="164"/>
      <c r="C144" s="164"/>
      <c r="D144" s="164"/>
      <c r="E144" s="148" t="s">
        <v>688</v>
      </c>
      <c r="F144" s="153">
        <v>225002</v>
      </c>
    </row>
    <row r="145" spans="1:6" ht="22.5" customHeight="1">
      <c r="A145" s="153">
        <v>225003</v>
      </c>
      <c r="B145" s="164"/>
      <c r="C145" s="164"/>
      <c r="D145" s="164"/>
      <c r="E145" s="148" t="s">
        <v>689</v>
      </c>
      <c r="F145" s="153">
        <v>225003</v>
      </c>
    </row>
    <row r="146" spans="1:6" ht="22.5" customHeight="1">
      <c r="A146" s="153">
        <v>225004</v>
      </c>
      <c r="B146" s="164"/>
      <c r="C146" s="164"/>
      <c r="D146" s="164"/>
      <c r="E146" s="148" t="s">
        <v>690</v>
      </c>
      <c r="F146" s="153">
        <v>225004</v>
      </c>
    </row>
    <row r="147" spans="1:6" ht="22.5" customHeight="1">
      <c r="A147" s="153">
        <v>225005</v>
      </c>
      <c r="B147" s="164"/>
      <c r="C147" s="164"/>
      <c r="D147" s="164"/>
      <c r="E147" s="148" t="s">
        <v>691</v>
      </c>
      <c r="F147" s="153">
        <v>225005</v>
      </c>
    </row>
    <row r="148" spans="1:6" ht="22.5" customHeight="1">
      <c r="A148" s="153">
        <v>225006</v>
      </c>
      <c r="B148" s="164"/>
      <c r="C148" s="164"/>
      <c r="D148" s="164"/>
      <c r="E148" s="148" t="s">
        <v>692</v>
      </c>
      <c r="F148" s="153">
        <v>225006</v>
      </c>
    </row>
    <row r="149" spans="1:6" ht="22.5" customHeight="1" thickBot="1">
      <c r="A149" s="153"/>
      <c r="B149" s="151"/>
      <c r="C149" s="151"/>
      <c r="D149" s="151"/>
      <c r="E149" s="152"/>
      <c r="F149" s="153"/>
    </row>
    <row r="150" spans="1:6" ht="22.5" customHeight="1" thickBot="1">
      <c r="A150" s="158">
        <v>226</v>
      </c>
      <c r="B150" s="149">
        <f t="shared" ref="B150:C150" si="22">SUM(B151:B168)</f>
        <v>0</v>
      </c>
      <c r="C150" s="149">
        <f t="shared" si="22"/>
        <v>0</v>
      </c>
      <c r="D150" s="149">
        <f>SUM(D151:D168)</f>
        <v>0</v>
      </c>
      <c r="E150" s="150" t="s">
        <v>609</v>
      </c>
      <c r="F150" s="158">
        <v>226</v>
      </c>
    </row>
    <row r="151" spans="1:6" ht="22.5" customHeight="1">
      <c r="A151" s="153">
        <v>226001</v>
      </c>
      <c r="B151" s="163"/>
      <c r="C151" s="163"/>
      <c r="D151" s="163"/>
      <c r="E151" s="160" t="s">
        <v>693</v>
      </c>
      <c r="F151" s="153">
        <v>226001</v>
      </c>
    </row>
    <row r="152" spans="1:6" ht="22.5" customHeight="1">
      <c r="A152" s="153">
        <v>226002</v>
      </c>
      <c r="B152" s="164"/>
      <c r="C152" s="164"/>
      <c r="D152" s="164"/>
      <c r="E152" s="148" t="s">
        <v>694</v>
      </c>
      <c r="F152" s="153">
        <v>226002</v>
      </c>
    </row>
    <row r="153" spans="1:6" ht="22.5" customHeight="1">
      <c r="A153" s="153">
        <v>226003</v>
      </c>
      <c r="B153" s="164"/>
      <c r="C153" s="164"/>
      <c r="D153" s="164"/>
      <c r="E153" s="148" t="s">
        <v>695</v>
      </c>
      <c r="F153" s="153">
        <v>226003</v>
      </c>
    </row>
    <row r="154" spans="1:6" ht="22.5" customHeight="1">
      <c r="A154" s="153">
        <v>226004</v>
      </c>
      <c r="B154" s="164"/>
      <c r="C154" s="164"/>
      <c r="D154" s="164"/>
      <c r="E154" s="148" t="s">
        <v>696</v>
      </c>
      <c r="F154" s="153">
        <v>226004</v>
      </c>
    </row>
    <row r="155" spans="1:6" ht="22.5" customHeight="1">
      <c r="A155" s="153">
        <v>226005</v>
      </c>
      <c r="B155" s="164"/>
      <c r="C155" s="164"/>
      <c r="D155" s="164"/>
      <c r="E155" s="148" t="s">
        <v>697</v>
      </c>
      <c r="F155" s="153">
        <v>226005</v>
      </c>
    </row>
    <row r="156" spans="1:6" ht="22.5" customHeight="1">
      <c r="A156" s="153">
        <v>226006</v>
      </c>
      <c r="B156" s="164"/>
      <c r="C156" s="164"/>
      <c r="D156" s="164"/>
      <c r="E156" s="148" t="s">
        <v>698</v>
      </c>
      <c r="F156" s="153">
        <v>226006</v>
      </c>
    </row>
    <row r="157" spans="1:6" ht="22.5" customHeight="1">
      <c r="A157" s="153">
        <v>226007</v>
      </c>
      <c r="B157" s="164"/>
      <c r="C157" s="164"/>
      <c r="D157" s="164"/>
      <c r="E157" s="148" t="s">
        <v>699</v>
      </c>
      <c r="F157" s="153">
        <v>226007</v>
      </c>
    </row>
    <row r="158" spans="1:6" ht="22.5" customHeight="1">
      <c r="A158" s="153">
        <v>226008</v>
      </c>
      <c r="B158" s="164"/>
      <c r="C158" s="164"/>
      <c r="D158" s="164"/>
      <c r="E158" s="148" t="s">
        <v>700</v>
      </c>
      <c r="F158" s="153">
        <v>226008</v>
      </c>
    </row>
    <row r="159" spans="1:6" ht="22.5" customHeight="1">
      <c r="A159" s="153">
        <v>226009</v>
      </c>
      <c r="B159" s="164"/>
      <c r="C159" s="164"/>
      <c r="D159" s="164"/>
      <c r="E159" s="148" t="s">
        <v>701</v>
      </c>
      <c r="F159" s="153">
        <v>226009</v>
      </c>
    </row>
    <row r="160" spans="1:6" ht="22.5" customHeight="1">
      <c r="A160" s="153">
        <v>226010</v>
      </c>
      <c r="B160" s="164"/>
      <c r="C160" s="164"/>
      <c r="D160" s="164"/>
      <c r="E160" s="148" t="s">
        <v>702</v>
      </c>
      <c r="F160" s="153">
        <v>226010</v>
      </c>
    </row>
    <row r="161" spans="1:6" ht="22.5" customHeight="1">
      <c r="A161" s="153">
        <v>226011</v>
      </c>
      <c r="B161" s="164"/>
      <c r="C161" s="164"/>
      <c r="D161" s="164"/>
      <c r="E161" s="148" t="s">
        <v>703</v>
      </c>
      <c r="F161" s="153">
        <v>226011</v>
      </c>
    </row>
    <row r="162" spans="1:6" ht="22.5" customHeight="1">
      <c r="A162" s="153">
        <v>226012</v>
      </c>
      <c r="B162" s="164"/>
      <c r="C162" s="164"/>
      <c r="D162" s="164"/>
      <c r="E162" s="148" t="s">
        <v>704</v>
      </c>
      <c r="F162" s="153">
        <v>226012</v>
      </c>
    </row>
    <row r="163" spans="1:6" ht="22.5" customHeight="1">
      <c r="A163" s="153">
        <v>226013</v>
      </c>
      <c r="B163" s="164"/>
      <c r="C163" s="164"/>
      <c r="D163" s="164"/>
      <c r="E163" s="148" t="s">
        <v>705</v>
      </c>
      <c r="F163" s="153">
        <v>226013</v>
      </c>
    </row>
    <row r="164" spans="1:6" ht="22.5" customHeight="1">
      <c r="A164" s="153">
        <v>226014</v>
      </c>
      <c r="B164" s="164"/>
      <c r="C164" s="164"/>
      <c r="D164" s="164"/>
      <c r="E164" s="148" t="s">
        <v>706</v>
      </c>
      <c r="F164" s="153">
        <v>226014</v>
      </c>
    </row>
    <row r="165" spans="1:6" ht="22.5" customHeight="1">
      <c r="A165" s="153">
        <v>226015</v>
      </c>
      <c r="B165" s="164"/>
      <c r="C165" s="164"/>
      <c r="D165" s="164"/>
      <c r="E165" s="148" t="s">
        <v>707</v>
      </c>
      <c r="F165" s="153">
        <v>226015</v>
      </c>
    </row>
    <row r="166" spans="1:6" ht="22.5" customHeight="1">
      <c r="A166" s="153">
        <v>226016</v>
      </c>
      <c r="B166" s="164"/>
      <c r="C166" s="164"/>
      <c r="D166" s="164"/>
      <c r="E166" s="148" t="s">
        <v>708</v>
      </c>
      <c r="F166" s="153">
        <v>226016</v>
      </c>
    </row>
    <row r="167" spans="1:6" ht="22.5" customHeight="1">
      <c r="A167" s="153">
        <v>226017</v>
      </c>
      <c r="B167" s="164"/>
      <c r="C167" s="164"/>
      <c r="D167" s="164"/>
      <c r="E167" s="148" t="s">
        <v>709</v>
      </c>
      <c r="F167" s="153">
        <v>226017</v>
      </c>
    </row>
    <row r="168" spans="1:6" ht="22.5" customHeight="1">
      <c r="A168" s="153">
        <v>226018</v>
      </c>
      <c r="B168" s="164"/>
      <c r="C168" s="164"/>
      <c r="D168" s="164"/>
      <c r="E168" s="148" t="s">
        <v>512</v>
      </c>
      <c r="F168" s="153">
        <v>226018</v>
      </c>
    </row>
    <row r="169" spans="1:6" ht="22.5" customHeight="1" thickBot="1">
      <c r="A169" s="153"/>
      <c r="B169" s="151"/>
      <c r="C169" s="151"/>
      <c r="D169" s="151"/>
      <c r="E169" s="152"/>
      <c r="F169" s="153"/>
    </row>
    <row r="170" spans="1:6" ht="22.5" customHeight="1" thickBot="1">
      <c r="A170" s="158">
        <v>227</v>
      </c>
      <c r="B170" s="149">
        <f t="shared" ref="B170:C170" si="23">SUM(B171:B174)</f>
        <v>0</v>
      </c>
      <c r="C170" s="149">
        <f t="shared" si="23"/>
        <v>0</v>
      </c>
      <c r="D170" s="149">
        <f>SUM(D171:D174)</f>
        <v>0</v>
      </c>
      <c r="E170" s="150" t="s">
        <v>610</v>
      </c>
      <c r="F170" s="158">
        <v>227</v>
      </c>
    </row>
    <row r="171" spans="1:6" ht="22.5" customHeight="1">
      <c r="A171" s="153">
        <v>227001</v>
      </c>
      <c r="B171" s="163"/>
      <c r="C171" s="163"/>
      <c r="D171" s="163"/>
      <c r="E171" s="160" t="s">
        <v>710</v>
      </c>
      <c r="F171" s="153">
        <v>227001</v>
      </c>
    </row>
    <row r="172" spans="1:6" ht="22.5" customHeight="1">
      <c r="A172" s="153">
        <v>227002</v>
      </c>
      <c r="B172" s="164"/>
      <c r="C172" s="164"/>
      <c r="D172" s="164"/>
      <c r="E172" s="148" t="s">
        <v>711</v>
      </c>
      <c r="F172" s="153">
        <v>227002</v>
      </c>
    </row>
    <row r="173" spans="1:6" ht="22.5" customHeight="1">
      <c r="A173" s="153">
        <v>227003</v>
      </c>
      <c r="B173" s="164"/>
      <c r="C173" s="164"/>
      <c r="D173" s="164"/>
      <c r="E173" s="148" t="s">
        <v>712</v>
      </c>
      <c r="F173" s="153">
        <v>227003</v>
      </c>
    </row>
    <row r="174" spans="1:6" ht="22.5" customHeight="1">
      <c r="A174" s="153">
        <v>227011</v>
      </c>
      <c r="B174" s="164"/>
      <c r="C174" s="164"/>
      <c r="D174" s="164"/>
      <c r="E174" s="148" t="s">
        <v>713</v>
      </c>
      <c r="F174" s="153">
        <v>227011</v>
      </c>
    </row>
    <row r="175" spans="1:6" ht="22.5" customHeight="1" thickBot="1">
      <c r="A175" s="153"/>
      <c r="B175" s="151"/>
      <c r="C175" s="151"/>
      <c r="D175" s="151"/>
      <c r="E175" s="152"/>
      <c r="F175" s="153"/>
    </row>
    <row r="176" spans="1:6" ht="22.5" customHeight="1" thickBot="1">
      <c r="A176" s="158">
        <v>228</v>
      </c>
      <c r="B176" s="149">
        <f>SUM(B177:B194)</f>
        <v>0</v>
      </c>
      <c r="C176" s="149">
        <f>SUM(C177:C194)</f>
        <v>0</v>
      </c>
      <c r="D176" s="149">
        <f>SUM(D177:D194)</f>
        <v>0</v>
      </c>
      <c r="E176" s="150" t="s">
        <v>611</v>
      </c>
      <c r="F176" s="158">
        <v>228</v>
      </c>
    </row>
    <row r="177" spans="1:6" ht="22.5" customHeight="1">
      <c r="A177" s="153">
        <v>228002</v>
      </c>
      <c r="B177" s="164"/>
      <c r="C177" s="164"/>
      <c r="D177" s="164"/>
      <c r="E177" s="148" t="s">
        <v>714</v>
      </c>
      <c r="F177" s="153">
        <v>228002</v>
      </c>
    </row>
    <row r="178" spans="1:6" ht="22.5" customHeight="1">
      <c r="A178" s="153">
        <v>228003</v>
      </c>
      <c r="B178" s="164"/>
      <c r="C178" s="164"/>
      <c r="D178" s="164"/>
      <c r="E178" s="148" t="s">
        <v>518</v>
      </c>
      <c r="F178" s="153">
        <v>228003</v>
      </c>
    </row>
    <row r="179" spans="1:6" ht="22.5" customHeight="1">
      <c r="A179" s="153">
        <v>228004</v>
      </c>
      <c r="B179" s="164"/>
      <c r="C179" s="164"/>
      <c r="D179" s="164"/>
      <c r="E179" s="148" t="s">
        <v>715</v>
      </c>
      <c r="F179" s="153">
        <v>228004</v>
      </c>
    </row>
    <row r="180" spans="1:6" ht="22.5" customHeight="1">
      <c r="A180" s="153">
        <v>228005</v>
      </c>
      <c r="B180" s="164"/>
      <c r="C180" s="164"/>
      <c r="D180" s="164"/>
      <c r="E180" s="148" t="s">
        <v>716</v>
      </c>
      <c r="F180" s="153">
        <v>228005</v>
      </c>
    </row>
    <row r="181" spans="1:6" ht="22.5" customHeight="1">
      <c r="A181" s="153">
        <v>228006</v>
      </c>
      <c r="B181" s="164"/>
      <c r="C181" s="164"/>
      <c r="D181" s="164"/>
      <c r="E181" s="148" t="s">
        <v>717</v>
      </c>
      <c r="F181" s="153">
        <v>228006</v>
      </c>
    </row>
    <row r="182" spans="1:6" ht="22.5" customHeight="1">
      <c r="A182" s="153">
        <v>228007</v>
      </c>
      <c r="B182" s="164"/>
      <c r="C182" s="164"/>
      <c r="D182" s="164"/>
      <c r="E182" s="148" t="s">
        <v>718</v>
      </c>
      <c r="F182" s="153">
        <v>228007</v>
      </c>
    </row>
    <row r="183" spans="1:6" ht="22.5" customHeight="1">
      <c r="A183" s="153">
        <v>228008</v>
      </c>
      <c r="B183" s="164"/>
      <c r="C183" s="164"/>
      <c r="D183" s="164"/>
      <c r="E183" s="148" t="s">
        <v>719</v>
      </c>
      <c r="F183" s="153">
        <v>228008</v>
      </c>
    </row>
    <row r="184" spans="1:6" ht="22.5" customHeight="1">
      <c r="A184" s="153">
        <v>228009</v>
      </c>
      <c r="B184" s="164"/>
      <c r="C184" s="164"/>
      <c r="D184" s="164"/>
      <c r="E184" s="148" t="s">
        <v>720</v>
      </c>
      <c r="F184" s="153">
        <v>228009</v>
      </c>
    </row>
    <row r="185" spans="1:6" ht="22.5" customHeight="1">
      <c r="A185" s="153">
        <v>228010</v>
      </c>
      <c r="B185" s="164"/>
      <c r="C185" s="164"/>
      <c r="D185" s="164"/>
      <c r="E185" s="148" t="s">
        <v>721</v>
      </c>
      <c r="F185" s="153">
        <v>228010</v>
      </c>
    </row>
    <row r="186" spans="1:6" ht="22.5" customHeight="1">
      <c r="A186" s="153">
        <v>228014</v>
      </c>
      <c r="B186" s="164"/>
      <c r="C186" s="164"/>
      <c r="D186" s="164"/>
      <c r="E186" s="148" t="s">
        <v>722</v>
      </c>
      <c r="F186" s="153">
        <v>228014</v>
      </c>
    </row>
    <row r="187" spans="1:6" ht="22.5" customHeight="1">
      <c r="A187" s="153">
        <v>228015</v>
      </c>
      <c r="B187" s="164"/>
      <c r="C187" s="164"/>
      <c r="D187" s="164"/>
      <c r="E187" s="148" t="s">
        <v>527</v>
      </c>
      <c r="F187" s="153">
        <v>228015</v>
      </c>
    </row>
    <row r="188" spans="1:6" ht="22.5" customHeight="1">
      <c r="A188" s="153">
        <v>228016</v>
      </c>
      <c r="B188" s="164"/>
      <c r="C188" s="164"/>
      <c r="D188" s="164"/>
      <c r="E188" s="148" t="s">
        <v>528</v>
      </c>
      <c r="F188" s="153">
        <v>228016</v>
      </c>
    </row>
    <row r="189" spans="1:6" ht="22.5" customHeight="1">
      <c r="A189" s="153">
        <v>228017</v>
      </c>
      <c r="B189" s="164"/>
      <c r="C189" s="164"/>
      <c r="D189" s="164"/>
      <c r="E189" s="148" t="s">
        <v>723</v>
      </c>
      <c r="F189" s="153">
        <v>228017</v>
      </c>
    </row>
    <row r="190" spans="1:6" ht="22.5" customHeight="1">
      <c r="A190" s="153">
        <v>228019</v>
      </c>
      <c r="B190" s="164"/>
      <c r="C190" s="164"/>
      <c r="D190" s="164"/>
      <c r="E190" s="148" t="s">
        <v>530</v>
      </c>
      <c r="F190" s="153">
        <v>228019</v>
      </c>
    </row>
    <row r="191" spans="1:6" ht="22.5" customHeight="1">
      <c r="A191" s="153">
        <v>228022</v>
      </c>
      <c r="B191" s="164"/>
      <c r="C191" s="164"/>
      <c r="D191" s="164"/>
      <c r="E191" s="148" t="s">
        <v>531</v>
      </c>
      <c r="F191" s="153">
        <v>228022</v>
      </c>
    </row>
    <row r="192" spans="1:6" ht="22.5" customHeight="1">
      <c r="A192" s="153">
        <v>228024</v>
      </c>
      <c r="B192" s="164"/>
      <c r="C192" s="164"/>
      <c r="D192" s="164"/>
      <c r="E192" s="148" t="s">
        <v>532</v>
      </c>
      <c r="F192" s="153">
        <v>228024</v>
      </c>
    </row>
    <row r="193" spans="1:11" ht="22.5" customHeight="1">
      <c r="A193" s="153">
        <v>228027</v>
      </c>
      <c r="B193" s="164"/>
      <c r="C193" s="164"/>
      <c r="D193" s="164"/>
      <c r="E193" s="148" t="s">
        <v>533</v>
      </c>
      <c r="F193" s="153">
        <v>228027</v>
      </c>
    </row>
    <row r="194" spans="1:11" ht="22.5" customHeight="1">
      <c r="A194" s="153">
        <v>228999</v>
      </c>
      <c r="B194" s="164"/>
      <c r="C194" s="164"/>
      <c r="D194" s="164"/>
      <c r="E194" s="148" t="s">
        <v>724</v>
      </c>
      <c r="F194" s="153">
        <v>228999</v>
      </c>
    </row>
    <row r="195" spans="1:11" ht="22.5" customHeight="1" thickBot="1">
      <c r="A195" s="153"/>
      <c r="B195" s="151"/>
      <c r="C195" s="151"/>
      <c r="D195" s="151"/>
      <c r="E195" s="152"/>
      <c r="F195" s="153"/>
    </row>
    <row r="196" spans="1:11" ht="22.5" customHeight="1" thickBot="1">
      <c r="A196" s="158">
        <v>281</v>
      </c>
      <c r="B196" s="149">
        <f t="shared" ref="B196:C196" si="24">SUM(B197:B200)</f>
        <v>0</v>
      </c>
      <c r="C196" s="149">
        <f t="shared" si="24"/>
        <v>0</v>
      </c>
      <c r="D196" s="149">
        <f>SUM(D197:D200)</f>
        <v>0</v>
      </c>
      <c r="E196" s="150" t="s">
        <v>616</v>
      </c>
      <c r="F196" s="158">
        <v>281</v>
      </c>
    </row>
    <row r="197" spans="1:11" ht="22.5" customHeight="1">
      <c r="A197" s="153">
        <v>281001</v>
      </c>
      <c r="B197" s="163"/>
      <c r="C197" s="163"/>
      <c r="D197" s="163"/>
      <c r="E197" s="160" t="s">
        <v>725</v>
      </c>
      <c r="F197" s="153">
        <v>281001</v>
      </c>
    </row>
    <row r="198" spans="1:11" ht="22.5" customHeight="1">
      <c r="A198" s="153">
        <v>281002</v>
      </c>
      <c r="B198" s="164"/>
      <c r="C198" s="164"/>
      <c r="D198" s="164"/>
      <c r="E198" s="148" t="s">
        <v>726</v>
      </c>
      <c r="F198" s="153">
        <v>281002</v>
      </c>
    </row>
    <row r="199" spans="1:11" ht="22.5" customHeight="1">
      <c r="A199" s="153">
        <v>281003</v>
      </c>
      <c r="B199" s="164"/>
      <c r="C199" s="164"/>
      <c r="D199" s="164"/>
      <c r="E199" s="148" t="s">
        <v>727</v>
      </c>
      <c r="F199" s="153">
        <v>281003</v>
      </c>
    </row>
    <row r="200" spans="1:11" ht="22.5" customHeight="1">
      <c r="A200" s="153">
        <v>281999</v>
      </c>
      <c r="B200" s="164"/>
      <c r="C200" s="164"/>
      <c r="D200" s="164"/>
      <c r="E200" s="148" t="s">
        <v>538</v>
      </c>
      <c r="F200" s="153">
        <v>281999</v>
      </c>
    </row>
    <row r="201" spans="1:11" ht="22.5" customHeight="1" thickBot="1">
      <c r="A201" s="153"/>
      <c r="B201" s="151"/>
      <c r="C201" s="151"/>
      <c r="D201" s="151"/>
      <c r="E201" s="152"/>
      <c r="F201" s="153"/>
    </row>
    <row r="202" spans="1:11" ht="22.5" customHeight="1" thickBot="1">
      <c r="A202" s="158">
        <v>421</v>
      </c>
      <c r="B202" s="149">
        <f t="shared" ref="B202:C202" si="25">SUM(B203:B205)</f>
        <v>0</v>
      </c>
      <c r="C202" s="149">
        <f t="shared" si="25"/>
        <v>0</v>
      </c>
      <c r="D202" s="149">
        <f>SUM(D203:D205)</f>
        <v>0</v>
      </c>
      <c r="E202" s="150" t="s">
        <v>612</v>
      </c>
      <c r="F202" s="158">
        <v>421</v>
      </c>
    </row>
    <row r="203" spans="1:11" ht="22.5" customHeight="1">
      <c r="A203" s="153">
        <v>421001</v>
      </c>
      <c r="B203" s="162">
        <f>SUMIFS(PSIP!A:A,PSIP!$G:$G,Lists!$A$2,PSIP!$J:$J,'Budget(BG)'!$F203)</f>
        <v>0</v>
      </c>
      <c r="C203" s="162">
        <f>SUMIFS(PSIP!B:B,PSIP!$G:$G,Lists!$A$2,PSIP!$J:$J,'Budget(BG)'!$F203)</f>
        <v>0</v>
      </c>
      <c r="D203" s="162">
        <f>SUMIFS(PSIP!C:C,PSIP!$G:$G,Lists!$A$2,PSIP!$J:$J,'Budget(BG)'!$F203)</f>
        <v>0</v>
      </c>
      <c r="E203" s="148" t="s">
        <v>749</v>
      </c>
      <c r="F203" s="153">
        <v>421001</v>
      </c>
    </row>
    <row r="204" spans="1:11" ht="22.5" customHeight="1">
      <c r="A204" s="153">
        <v>421002</v>
      </c>
      <c r="B204" s="162">
        <f>SUMIFS(PSIP!A:A,PSIP!$G:$G,Lists!$A$2,PSIP!$J:$J,'Budget(BG)'!$F204)</f>
        <v>0</v>
      </c>
      <c r="C204" s="162">
        <f>SUMIFS(PSIP!B:B,PSIP!$G:$G,Lists!$A$2,PSIP!$J:$J,'Budget(BG)'!$F204)</f>
        <v>0</v>
      </c>
      <c r="D204" s="162">
        <f>SUMIFS(PSIP!C:C,PSIP!$G:$G,Lists!$A$2,PSIP!$J:$J,'Budget(BG)'!$F204)</f>
        <v>0</v>
      </c>
      <c r="E204" s="148" t="s">
        <v>539</v>
      </c>
      <c r="F204" s="153">
        <v>421002</v>
      </c>
    </row>
    <row r="205" spans="1:11" ht="22.5" customHeight="1">
      <c r="A205" s="153">
        <v>421003</v>
      </c>
      <c r="B205" s="162">
        <f>SUMIFS(PSIP!A:A,PSIP!$G:$G,Lists!$A$2,PSIP!$J:$J,'Budget(BG)'!$F205)</f>
        <v>0</v>
      </c>
      <c r="C205" s="162">
        <f>SUMIFS(PSIP!B:B,PSIP!$G:$G,Lists!$A$2,PSIP!$J:$J,'Budget(BG)'!$F205)</f>
        <v>0</v>
      </c>
      <c r="D205" s="162">
        <f>SUMIFS(PSIP!C:C,PSIP!$G:$G,Lists!$A$2,PSIP!$J:$J,'Budget(BG)'!$F205)</f>
        <v>0</v>
      </c>
      <c r="E205" s="148" t="s">
        <v>540</v>
      </c>
      <c r="F205" s="153">
        <v>421003</v>
      </c>
    </row>
    <row r="206" spans="1:11" ht="22.5" customHeight="1" thickBot="1">
      <c r="A206" s="153"/>
      <c r="B206" s="151"/>
      <c r="C206" s="151"/>
      <c r="D206" s="151"/>
      <c r="E206" s="152"/>
      <c r="F206" s="153"/>
    </row>
    <row r="207" spans="1:11" ht="22.5" customHeight="1" thickBot="1">
      <c r="A207" s="158">
        <v>422</v>
      </c>
      <c r="B207" s="149">
        <f t="shared" ref="B207:C207" si="26">SUM(B208:B213)</f>
        <v>0</v>
      </c>
      <c r="C207" s="149">
        <f t="shared" si="26"/>
        <v>0</v>
      </c>
      <c r="D207" s="149">
        <f>SUM(D208:D213)</f>
        <v>0</v>
      </c>
      <c r="E207" s="150" t="s">
        <v>613</v>
      </c>
      <c r="F207" s="158">
        <v>422</v>
      </c>
    </row>
    <row r="208" spans="1:11" ht="22.5" customHeight="1">
      <c r="A208" s="153">
        <v>422001</v>
      </c>
      <c r="B208" s="162">
        <f>SUMIFS(PSIP!A:A,PSIP!$G:$G,Lists!$A$2,PSIP!$J:$J,'Budget(BG)'!$F208)</f>
        <v>0</v>
      </c>
      <c r="C208" s="162">
        <f>SUMIFS(PSIP!B:B,PSIP!$G:$G,Lists!$A$2,PSIP!$J:$J,'Budget(BG)'!$F208)</f>
        <v>0</v>
      </c>
      <c r="D208" s="162">
        <f>SUMIFS(PSIP!C:C,PSIP!$G:$G,Lists!$A$2,PSIP!$J:$J,'Budget(BG)'!$F208)</f>
        <v>0</v>
      </c>
      <c r="E208" s="148" t="s">
        <v>541</v>
      </c>
      <c r="F208" s="153">
        <v>422001</v>
      </c>
      <c r="H208" s="259" t="s">
        <v>1116</v>
      </c>
      <c r="I208" s="260"/>
      <c r="J208" s="260"/>
      <c r="K208" s="261"/>
    </row>
    <row r="209" spans="1:11" ht="22.5" customHeight="1" thickBot="1">
      <c r="A209" s="153">
        <v>422002</v>
      </c>
      <c r="B209" s="162">
        <f>SUMIFS(PSIP!A:A,PSIP!$G:$G,Lists!$A$2,PSIP!$J:$J,'Budget(BG)'!$F209)</f>
        <v>0</v>
      </c>
      <c r="C209" s="162">
        <f>SUMIFS(PSIP!B:B,PSIP!$G:$G,Lists!$A$2,PSIP!$J:$J,'Budget(BG)'!$F209)</f>
        <v>0</v>
      </c>
      <c r="D209" s="162">
        <f>SUMIFS(PSIP!C:C,PSIP!$G:$G,Lists!$A$2,PSIP!$J:$J,'Budget(BG)'!$F209)</f>
        <v>0</v>
      </c>
      <c r="E209" s="148" t="s">
        <v>542</v>
      </c>
      <c r="F209" s="153">
        <v>422002</v>
      </c>
      <c r="H209" s="262"/>
      <c r="I209" s="263"/>
      <c r="J209" s="263"/>
      <c r="K209" s="264"/>
    </row>
    <row r="210" spans="1:11" ht="22.5" customHeight="1">
      <c r="A210" s="153">
        <v>422003</v>
      </c>
      <c r="B210" s="162">
        <f>SUMIFS(PSIP!A:A,PSIP!$G:$G,Lists!$A$2,PSIP!$J:$J,'Budget(BG)'!$F210)</f>
        <v>0</v>
      </c>
      <c r="C210" s="162">
        <f>SUMIFS(PSIP!B:B,PSIP!$G:$G,Lists!$A$2,PSIP!$J:$J,'Budget(BG)'!$F210)</f>
        <v>0</v>
      </c>
      <c r="D210" s="162">
        <f>SUMIFS(PSIP!C:C,PSIP!$G:$G,Lists!$A$2,PSIP!$J:$J,'Budget(BG)'!$F210)</f>
        <v>0</v>
      </c>
      <c r="E210" s="148" t="s">
        <v>543</v>
      </c>
      <c r="F210" s="153">
        <v>422003</v>
      </c>
    </row>
    <row r="211" spans="1:11" ht="22.5" customHeight="1">
      <c r="A211" s="153">
        <v>422004</v>
      </c>
      <c r="B211" s="162">
        <f>SUMIFS(PSIP!A:A,PSIP!$G:$G,Lists!$A$2,PSIP!$J:$J,'Budget(BG)'!$F211)</f>
        <v>0</v>
      </c>
      <c r="C211" s="162">
        <f>SUMIFS(PSIP!B:B,PSIP!$G:$G,Lists!$A$2,PSIP!$J:$J,'Budget(BG)'!$F211)</f>
        <v>0</v>
      </c>
      <c r="D211" s="162">
        <f>SUMIFS(PSIP!C:C,PSIP!$G:$G,Lists!$A$2,PSIP!$J:$J,'Budget(BG)'!$F211)</f>
        <v>0</v>
      </c>
      <c r="E211" s="148" t="s">
        <v>544</v>
      </c>
      <c r="F211" s="153">
        <v>422004</v>
      </c>
    </row>
    <row r="212" spans="1:11" ht="22.5" customHeight="1">
      <c r="A212" s="153">
        <v>422005</v>
      </c>
      <c r="B212" s="162">
        <f>SUMIFS(PSIP!A:A,PSIP!$G:$G,Lists!$A$2,PSIP!$J:$J,'Budget(BG)'!$F212)</f>
        <v>0</v>
      </c>
      <c r="C212" s="162">
        <f>SUMIFS(PSIP!B:B,PSIP!$G:$G,Lists!$A$2,PSIP!$J:$J,'Budget(BG)'!$F212)</f>
        <v>0</v>
      </c>
      <c r="D212" s="162">
        <f>SUMIFS(PSIP!C:C,PSIP!$G:$G,Lists!$A$2,PSIP!$J:$J,'Budget(BG)'!$F212)</f>
        <v>0</v>
      </c>
      <c r="E212" s="148" t="s">
        <v>728</v>
      </c>
      <c r="F212" s="153">
        <v>422005</v>
      </c>
    </row>
    <row r="213" spans="1:11" ht="22.5" customHeight="1">
      <c r="A213" s="153">
        <v>422999</v>
      </c>
      <c r="B213" s="162">
        <f>SUMIFS(PSIP!A:A,PSIP!$G:$G,Lists!$A$2,PSIP!$J:$J,'Budget(BG)'!$F213)</f>
        <v>0</v>
      </c>
      <c r="C213" s="162">
        <f>SUMIFS(PSIP!B:B,PSIP!$G:$G,Lists!$A$2,PSIP!$J:$J,'Budget(BG)'!$F213)</f>
        <v>0</v>
      </c>
      <c r="D213" s="162">
        <f>SUMIFS(PSIP!C:C,PSIP!$G:$G,Lists!$A$2,PSIP!$J:$J,'Budget(BG)'!$F213)</f>
        <v>0</v>
      </c>
      <c r="E213" s="148" t="s">
        <v>546</v>
      </c>
      <c r="F213" s="153">
        <v>422999</v>
      </c>
    </row>
    <row r="214" spans="1:11" ht="22.5" customHeight="1" thickBot="1">
      <c r="A214" s="153"/>
      <c r="B214" s="151"/>
      <c r="C214" s="151"/>
      <c r="D214" s="151"/>
      <c r="E214" s="152"/>
      <c r="F214" s="153"/>
    </row>
    <row r="215" spans="1:11" ht="22.5" customHeight="1" thickBot="1">
      <c r="A215" s="158">
        <v>423</v>
      </c>
      <c r="B215" s="149">
        <f>SUM(B216:B227)</f>
        <v>0</v>
      </c>
      <c r="C215" s="149">
        <f>SUM(C216:C227)</f>
        <v>0</v>
      </c>
      <c r="D215" s="149">
        <f>SUM(D216:D227)</f>
        <v>0</v>
      </c>
      <c r="E215" s="150" t="s">
        <v>614</v>
      </c>
      <c r="F215" s="158">
        <v>423</v>
      </c>
    </row>
    <row r="216" spans="1:11" ht="22.5" customHeight="1">
      <c r="A216" s="153">
        <v>423001</v>
      </c>
      <c r="B216" s="161">
        <f>SUMIFS(CapitalSheet!$A:$A,CapitalSheet!$M:$M,"ކޮންޑިޝަނަލް ގްރާންޓް",CapitalSheet!$L:$L,'Budget(BG)'!$F216)</f>
        <v>0</v>
      </c>
      <c r="C216" s="161">
        <f>SUMIFS(CapitalSheet!$D:$D,CapitalSheet!$M:$M,"ކޮންޑިޝަނަލް ގްރާންޓް",CapitalSheet!$L:$L,'Budget(BG)'!$F216)</f>
        <v>0</v>
      </c>
      <c r="D216" s="161">
        <f>SUMIFS(CapitalSheet!$G:$G,CapitalSheet!$M:$M,"ކޮންޑިޝަނަލް ގްރާންޓް",CapitalSheet!$L:$L,'Budget(BG)'!$F216)</f>
        <v>0</v>
      </c>
      <c r="E216" s="160" t="s">
        <v>729</v>
      </c>
      <c r="F216" s="153">
        <v>423001</v>
      </c>
    </row>
    <row r="217" spans="1:11" ht="22.5" customHeight="1">
      <c r="A217" s="153">
        <v>423002</v>
      </c>
      <c r="B217" s="162">
        <f>SUMIFS(CapitalSheet!$A:$A,CapitalSheet!$M:$M,"ކޮންޑިޝަނަލް ގްރާންޓް",CapitalSheet!$L:$L,'Budget(BG)'!$F217)</f>
        <v>0</v>
      </c>
      <c r="C217" s="162">
        <f>SUMIFS(CapitalSheet!$D:$D,CapitalSheet!$M:$M,"ކޮންޑިޝަނަލް ގްރާންޓް",CapitalSheet!$L:$L,'Budget(BG)'!$F217)</f>
        <v>0</v>
      </c>
      <c r="D217" s="162">
        <f>SUMIFS(CapitalSheet!$G:$G,CapitalSheet!$M:$M,"ކޮންޑިޝަނަލް ގްރާންޓް",CapitalSheet!$L:$L,'Budget(BG)'!$F217)</f>
        <v>0</v>
      </c>
      <c r="E217" s="148" t="s">
        <v>730</v>
      </c>
      <c r="F217" s="153">
        <v>423002</v>
      </c>
    </row>
    <row r="218" spans="1:11" ht="22.5" customHeight="1">
      <c r="A218" s="153">
        <v>423003</v>
      </c>
      <c r="B218" s="162">
        <f>SUMIFS(CapitalSheet!$A:$A,CapitalSheet!$M:$M,"ކޮންޑިޝަނަލް ގްރާންޓް",CapitalSheet!$L:$L,'Budget(BG)'!$F218)</f>
        <v>0</v>
      </c>
      <c r="C218" s="162">
        <f>SUMIFS(CapitalSheet!$D:$D,CapitalSheet!$M:$M,"ކޮންޑިޝަނަލް ގްރާންޓް",CapitalSheet!$L:$L,'Budget(BG)'!$F218)</f>
        <v>0</v>
      </c>
      <c r="D218" s="162">
        <f>SUMIFS(CapitalSheet!$G:$G,CapitalSheet!$M:$M,"ކޮންޑިޝަނަލް ގްރާންޓް",CapitalSheet!$L:$L,'Budget(BG)'!$F218)</f>
        <v>0</v>
      </c>
      <c r="E218" s="148" t="s">
        <v>731</v>
      </c>
      <c r="F218" s="153">
        <v>423003</v>
      </c>
    </row>
    <row r="219" spans="1:11" ht="22.5" customHeight="1">
      <c r="A219" s="153">
        <v>423004</v>
      </c>
      <c r="B219" s="162">
        <f>SUMIFS(CapitalSheet!$A:$A,CapitalSheet!$M:$M,"ކޮންޑިޝަނަލް ގްރާންޓް",CapitalSheet!$L:$L,'Budget(BG)'!$F219)</f>
        <v>0</v>
      </c>
      <c r="C219" s="162">
        <f>SUMIFS(CapitalSheet!$D:$D,CapitalSheet!$M:$M,"ކޮންޑިޝަނަލް ގްރާންޓް",CapitalSheet!$L:$L,'Budget(BG)'!$F219)</f>
        <v>0</v>
      </c>
      <c r="D219" s="162">
        <f>SUMIFS(CapitalSheet!$G:$G,CapitalSheet!$M:$M,"ކޮންޑިޝަނަލް ގްރާންޓް",CapitalSheet!$L:$L,'Budget(BG)'!$F219)</f>
        <v>0</v>
      </c>
      <c r="E219" s="148" t="s">
        <v>732</v>
      </c>
      <c r="F219" s="153">
        <v>423004</v>
      </c>
    </row>
    <row r="220" spans="1:11" ht="22.5" customHeight="1" thickBot="1">
      <c r="A220" s="153">
        <v>423005</v>
      </c>
      <c r="B220" s="162">
        <f>SUMIFS(CapitalSheet!$A:$A,CapitalSheet!$M:$M,"ކޮންޑިޝަނަލް ގްރާންޓް",CapitalSheet!$L:$L,'Budget(BG)'!$F220)</f>
        <v>0</v>
      </c>
      <c r="C220" s="162">
        <f>SUMIFS(CapitalSheet!$D:$D,CapitalSheet!$M:$M,"ކޮންޑިޝަނަލް ގްރާންޓް",CapitalSheet!$L:$L,'Budget(BG)'!$F220)</f>
        <v>0</v>
      </c>
      <c r="D220" s="162">
        <f>SUMIFS(CapitalSheet!$G:$G,CapitalSheet!$M:$M,"ކޮންޑިޝަނަލް ގްރާންޓް",CapitalSheet!$L:$L,'Budget(BG)'!$F220)</f>
        <v>0</v>
      </c>
      <c r="E220" s="148" t="s">
        <v>733</v>
      </c>
      <c r="F220" s="153">
        <v>423005</v>
      </c>
    </row>
    <row r="221" spans="1:11" ht="22.5" customHeight="1">
      <c r="A221" s="153">
        <v>423006</v>
      </c>
      <c r="B221" s="162">
        <f>SUMIFS(CapitalSheet!$A:$A,CapitalSheet!$M:$M,"ކޮންޑިޝަނަލް ގްރާންޓް",CapitalSheet!$L:$L,'Budget(BG)'!$F221)</f>
        <v>0</v>
      </c>
      <c r="C221" s="162">
        <f>SUMIFS(CapitalSheet!$D:$D,CapitalSheet!$M:$M,"ކޮންޑިޝަނަލް ގްރާންޓް",CapitalSheet!$L:$L,'Budget(BG)'!$F221)</f>
        <v>0</v>
      </c>
      <c r="D221" s="162">
        <f>SUMIFS(CapitalSheet!$G:$G,CapitalSheet!$M:$M,"ކޮންޑިޝަނަލް ގްރާންޓް",CapitalSheet!$L:$L,'Budget(BG)'!$F221)</f>
        <v>0</v>
      </c>
      <c r="E221" s="148" t="s">
        <v>552</v>
      </c>
      <c r="F221" s="153">
        <v>423006</v>
      </c>
      <c r="H221" s="259" t="s">
        <v>1117</v>
      </c>
      <c r="I221" s="260"/>
      <c r="J221" s="260"/>
      <c r="K221" s="261"/>
    </row>
    <row r="222" spans="1:11" ht="22.5" customHeight="1" thickBot="1">
      <c r="A222" s="153">
        <v>423007</v>
      </c>
      <c r="B222" s="162">
        <f>SUMIFS(CapitalSheet!$A:$A,CapitalSheet!$M:$M,"ކޮންޑިޝަނަލް ގްރާންޓް",CapitalSheet!$L:$L,'Budget(BG)'!$F222)</f>
        <v>0</v>
      </c>
      <c r="C222" s="162">
        <f>SUMIFS(CapitalSheet!$D:$D,CapitalSheet!$M:$M,"ކޮންޑިޝަނަލް ގްރާންޓް",CapitalSheet!$L:$L,'Budget(BG)'!$F222)</f>
        <v>0</v>
      </c>
      <c r="D222" s="162">
        <f>SUMIFS(CapitalSheet!$G:$G,CapitalSheet!$M:$M,"ކޮންޑިޝަނަލް ގްރާންޓް",CapitalSheet!$L:$L,'Budget(BG)'!$F222)</f>
        <v>0</v>
      </c>
      <c r="E222" s="148" t="s">
        <v>734</v>
      </c>
      <c r="F222" s="153">
        <v>423007</v>
      </c>
      <c r="H222" s="262"/>
      <c r="I222" s="263"/>
      <c r="J222" s="263"/>
      <c r="K222" s="264"/>
    </row>
    <row r="223" spans="1:11" ht="22.5" customHeight="1">
      <c r="A223" s="153">
        <v>423008</v>
      </c>
      <c r="B223" s="162">
        <f>SUMIFS(CapitalSheet!$A:$A,CapitalSheet!$M:$M,"ކޮންޑިޝަނަލް ގްރާންޓް",CapitalSheet!$L:$L,'Budget(BG)'!$F223)</f>
        <v>0</v>
      </c>
      <c r="C223" s="162">
        <f>SUMIFS(CapitalSheet!$D:$D,CapitalSheet!$M:$M,"ކޮންޑިޝަނަލް ގްރާންޓް",CapitalSheet!$L:$L,'Budget(BG)'!$F223)</f>
        <v>0</v>
      </c>
      <c r="D223" s="162">
        <f>SUMIFS(CapitalSheet!$G:$G,CapitalSheet!$M:$M,"ކޮންޑިޝަނަލް ގްރާންޓް",CapitalSheet!$L:$L,'Budget(BG)'!$F223)</f>
        <v>0</v>
      </c>
      <c r="E223" s="148" t="s">
        <v>735</v>
      </c>
      <c r="F223" s="153">
        <v>423008</v>
      </c>
    </row>
    <row r="224" spans="1:11" ht="22.5" customHeight="1">
      <c r="A224" s="153">
        <v>423999</v>
      </c>
      <c r="B224" s="162">
        <f>SUMIFS(CapitalSheet!$A:$A,CapitalSheet!$M:$M,"ކޮންޑިޝަނަލް ގްރާންޓް",CapitalSheet!$L:$L,'Budget(BG)'!$F224)</f>
        <v>0</v>
      </c>
      <c r="C224" s="162">
        <f>SUMIFS(CapitalSheet!$D:$D,CapitalSheet!$M:$M,"ކޮންޑިޝަނަލް ގްރާންޓް",CapitalSheet!$L:$L,'Budget(BG)'!$F224)</f>
        <v>0</v>
      </c>
      <c r="D224" s="162">
        <f>SUMIFS(CapitalSheet!$G:$G,CapitalSheet!$M:$M,"ކޮންޑިޝަނަލް ގްރާންޓް",CapitalSheet!$L:$L,'Budget(BG)'!$F224)</f>
        <v>0</v>
      </c>
      <c r="E224" s="148" t="s">
        <v>736</v>
      </c>
      <c r="F224" s="153">
        <v>423999</v>
      </c>
    </row>
    <row r="225" spans="1:6" ht="22.5" customHeight="1">
      <c r="A225" s="153">
        <v>424001</v>
      </c>
      <c r="B225" s="162">
        <f>SUMIFS(CapitalSheet!$A:$A,CapitalSheet!$M:$M,"ކޮންޑިޝަނަލް ގްރާންޓް",CapitalSheet!$L:$L,'Budget(BG)'!$F225)</f>
        <v>0</v>
      </c>
      <c r="C225" s="162">
        <f>SUMIFS(CapitalSheet!$D:$D,CapitalSheet!$M:$M,"ކޮންޑިޝަނަލް ގްރާންޓް",CapitalSheet!$L:$L,'Budget(BG)'!$F225)</f>
        <v>0</v>
      </c>
      <c r="D225" s="162">
        <f>SUMIFS(CapitalSheet!$G:$G,CapitalSheet!$M:$M,"ކޮންޑިޝަނަލް ގްރާންޓް",CapitalSheet!$L:$L,'Budget(BG)'!$F225)</f>
        <v>0</v>
      </c>
      <c r="E225" s="148" t="s">
        <v>737</v>
      </c>
      <c r="F225" s="153">
        <v>424001</v>
      </c>
    </row>
    <row r="226" spans="1:6" ht="22.5" customHeight="1">
      <c r="A226" s="153">
        <v>424002</v>
      </c>
      <c r="B226" s="162">
        <f>SUMIFS(CapitalSheet!$A:$A,CapitalSheet!$M:$M,"ކޮންޑިޝަނަލް ގްރާންޓް",CapitalSheet!$L:$L,'Budget(BG)'!$F226)</f>
        <v>0</v>
      </c>
      <c r="C226" s="162">
        <f>SUMIFS(CapitalSheet!$D:$D,CapitalSheet!$M:$M,"ކޮންޑިޝަނަލް ގްރާންޓް",CapitalSheet!$L:$L,'Budget(BG)'!$F226)</f>
        <v>0</v>
      </c>
      <c r="D226" s="162">
        <f>SUMIFS(CapitalSheet!$G:$G,CapitalSheet!$M:$M,"ކޮންޑިޝަނަލް ގްރާންޓް",CapitalSheet!$L:$L,'Budget(BG)'!$F226)</f>
        <v>0</v>
      </c>
      <c r="E226" s="148" t="s">
        <v>557</v>
      </c>
      <c r="F226" s="153">
        <v>424002</v>
      </c>
    </row>
    <row r="227" spans="1:6" ht="22.5" customHeight="1">
      <c r="A227" s="153">
        <v>424003</v>
      </c>
      <c r="B227" s="162">
        <f>SUMIFS(CapitalSheet!$A:$A,CapitalSheet!$M:$M,"ކޮންޑިޝަނަލް ގްރާންޓް",CapitalSheet!$L:$L,'Budget(BG)'!$F227)</f>
        <v>0</v>
      </c>
      <c r="C227" s="162">
        <f>SUMIFS(CapitalSheet!$D:$D,CapitalSheet!$M:$M,"ކޮންޑިޝަނަލް ގްރާންޓް",CapitalSheet!$L:$L,'Budget(BG)'!$F227)</f>
        <v>0</v>
      </c>
      <c r="D227" s="162">
        <f>SUMIFS(CapitalSheet!$G:$G,CapitalSheet!$M:$M,"ކޮންޑިޝަނަލް ގްރާންޓް",CapitalSheet!$L:$L,'Budget(BG)'!$F227)</f>
        <v>0</v>
      </c>
      <c r="E227" s="148" t="s">
        <v>558</v>
      </c>
      <c r="F227" s="153">
        <v>424003</v>
      </c>
    </row>
    <row r="228" spans="1:6" ht="22.5" customHeight="1" thickBot="1">
      <c r="A228" s="153"/>
      <c r="B228" s="151"/>
      <c r="C228" s="151"/>
      <c r="D228" s="151"/>
      <c r="E228" s="152"/>
      <c r="F228" s="153"/>
    </row>
    <row r="229" spans="1:6" ht="22.5" customHeight="1" thickBot="1">
      <c r="A229" s="158">
        <v>440</v>
      </c>
      <c r="B229" s="149">
        <f>SUM(B230:B233)</f>
        <v>0</v>
      </c>
      <c r="C229" s="149">
        <f>SUM(C230:C233)</f>
        <v>0</v>
      </c>
      <c r="D229" s="149">
        <f>SUM(D230:D233)</f>
        <v>0</v>
      </c>
      <c r="E229" s="150" t="s">
        <v>634</v>
      </c>
      <c r="F229" s="158">
        <v>440</v>
      </c>
    </row>
    <row r="230" spans="1:6" ht="22.5" customHeight="1">
      <c r="A230" s="153">
        <v>441001</v>
      </c>
      <c r="B230" s="163"/>
      <c r="C230" s="163"/>
      <c r="D230" s="163"/>
      <c r="E230" s="160" t="s">
        <v>738</v>
      </c>
      <c r="F230" s="153">
        <v>441001</v>
      </c>
    </row>
    <row r="231" spans="1:6" ht="22.5" customHeight="1">
      <c r="A231" s="153">
        <v>441003</v>
      </c>
      <c r="B231" s="164"/>
      <c r="C231" s="164"/>
      <c r="D231" s="164"/>
      <c r="E231" s="148" t="s">
        <v>560</v>
      </c>
      <c r="F231" s="153">
        <v>441003</v>
      </c>
    </row>
    <row r="232" spans="1:6" ht="22.5" customHeight="1">
      <c r="A232" s="153">
        <v>442001</v>
      </c>
      <c r="B232" s="164"/>
      <c r="C232" s="164"/>
      <c r="D232" s="164"/>
      <c r="E232" s="148" t="s">
        <v>739</v>
      </c>
      <c r="F232" s="153">
        <v>442001</v>
      </c>
    </row>
    <row r="233" spans="1:6" ht="22.5" customHeight="1">
      <c r="A233" s="153">
        <v>442002</v>
      </c>
      <c r="B233" s="164"/>
      <c r="C233" s="164"/>
      <c r="D233" s="164"/>
      <c r="E233" s="148" t="s">
        <v>562</v>
      </c>
      <c r="F233" s="153">
        <v>442002</v>
      </c>
    </row>
    <row r="234" spans="1:6" ht="22.5" customHeight="1" thickBot="1">
      <c r="A234" s="153"/>
      <c r="B234" s="151"/>
      <c r="C234" s="151"/>
      <c r="D234" s="151"/>
      <c r="E234" s="152"/>
      <c r="F234" s="153"/>
    </row>
    <row r="235" spans="1:6" ht="22.5" customHeight="1" thickBot="1">
      <c r="A235" s="158">
        <v>720</v>
      </c>
      <c r="B235" s="149">
        <f t="shared" ref="B235:C235" si="27">SUM(B236:B253)</f>
        <v>0</v>
      </c>
      <c r="C235" s="149">
        <f t="shared" si="27"/>
        <v>0</v>
      </c>
      <c r="D235" s="149">
        <f>SUM(D236:D253)</f>
        <v>0</v>
      </c>
      <c r="E235" s="150" t="s">
        <v>635</v>
      </c>
      <c r="F235" s="158">
        <v>720</v>
      </c>
    </row>
    <row r="236" spans="1:6" ht="22.5" customHeight="1">
      <c r="A236" s="153">
        <v>721001</v>
      </c>
      <c r="B236" s="163"/>
      <c r="C236" s="163"/>
      <c r="D236" s="163"/>
      <c r="E236" s="160" t="s">
        <v>565</v>
      </c>
      <c r="F236" s="153">
        <v>721001</v>
      </c>
    </row>
    <row r="237" spans="1:6" ht="22.5" customHeight="1">
      <c r="A237" s="153">
        <v>721002</v>
      </c>
      <c r="B237" s="164"/>
      <c r="C237" s="164"/>
      <c r="D237" s="164"/>
      <c r="E237" s="148" t="s">
        <v>566</v>
      </c>
      <c r="F237" s="153">
        <v>721002</v>
      </c>
    </row>
    <row r="238" spans="1:6" ht="22.5" customHeight="1">
      <c r="A238" s="153">
        <v>721003</v>
      </c>
      <c r="B238" s="164"/>
      <c r="C238" s="164"/>
      <c r="D238" s="164"/>
      <c r="E238" s="148" t="s">
        <v>567</v>
      </c>
      <c r="F238" s="153">
        <v>721003</v>
      </c>
    </row>
    <row r="239" spans="1:6" ht="22.5" customHeight="1">
      <c r="A239" s="153">
        <v>721004</v>
      </c>
      <c r="B239" s="164"/>
      <c r="C239" s="164"/>
      <c r="D239" s="164"/>
      <c r="E239" s="148" t="s">
        <v>568</v>
      </c>
      <c r="F239" s="153">
        <v>721004</v>
      </c>
    </row>
    <row r="240" spans="1:6" ht="22.5" customHeight="1">
      <c r="A240" s="153">
        <v>721005</v>
      </c>
      <c r="B240" s="164"/>
      <c r="C240" s="164"/>
      <c r="D240" s="164"/>
      <c r="E240" s="148" t="s">
        <v>569</v>
      </c>
      <c r="F240" s="153">
        <v>721005</v>
      </c>
    </row>
    <row r="241" spans="1:6" ht="22.5" customHeight="1">
      <c r="A241" s="153">
        <v>721999</v>
      </c>
      <c r="B241" s="164"/>
      <c r="C241" s="164"/>
      <c r="D241" s="164"/>
      <c r="E241" s="148" t="s">
        <v>740</v>
      </c>
      <c r="F241" s="153">
        <v>721999</v>
      </c>
    </row>
    <row r="242" spans="1:6" ht="22.5" customHeight="1">
      <c r="A242" s="153">
        <v>722001</v>
      </c>
      <c r="B242" s="164"/>
      <c r="C242" s="164"/>
      <c r="D242" s="164"/>
      <c r="E242" s="148" t="s">
        <v>571</v>
      </c>
      <c r="F242" s="153">
        <v>722001</v>
      </c>
    </row>
    <row r="243" spans="1:6" ht="22.5" customHeight="1">
      <c r="A243" s="153">
        <v>722002</v>
      </c>
      <c r="B243" s="164"/>
      <c r="C243" s="164"/>
      <c r="D243" s="164"/>
      <c r="E243" s="148" t="s">
        <v>572</v>
      </c>
      <c r="F243" s="153">
        <v>722002</v>
      </c>
    </row>
    <row r="244" spans="1:6" ht="22.5" customHeight="1">
      <c r="A244" s="153">
        <v>722003</v>
      </c>
      <c r="B244" s="164"/>
      <c r="C244" s="164"/>
      <c r="D244" s="164"/>
      <c r="E244" s="148" t="s">
        <v>573</v>
      </c>
      <c r="F244" s="153">
        <v>722003</v>
      </c>
    </row>
    <row r="245" spans="1:6" ht="22.5" customHeight="1">
      <c r="A245" s="153">
        <v>722004</v>
      </c>
      <c r="B245" s="164"/>
      <c r="C245" s="164"/>
      <c r="D245" s="164"/>
      <c r="E245" s="148" t="s">
        <v>574</v>
      </c>
      <c r="F245" s="153">
        <v>722004</v>
      </c>
    </row>
    <row r="246" spans="1:6" ht="22.5" customHeight="1">
      <c r="A246" s="153">
        <v>723001</v>
      </c>
      <c r="B246" s="164"/>
      <c r="C246" s="164"/>
      <c r="D246" s="164"/>
      <c r="E246" s="148" t="s">
        <v>576</v>
      </c>
      <c r="F246" s="153">
        <v>723001</v>
      </c>
    </row>
    <row r="247" spans="1:6" ht="22.5" customHeight="1">
      <c r="A247" s="153">
        <v>723002</v>
      </c>
      <c r="B247" s="164"/>
      <c r="C247" s="164"/>
      <c r="D247" s="164"/>
      <c r="E247" s="148" t="s">
        <v>741</v>
      </c>
      <c r="F247" s="153">
        <v>723002</v>
      </c>
    </row>
    <row r="248" spans="1:6" ht="22.5" customHeight="1">
      <c r="A248" s="153">
        <v>723003</v>
      </c>
      <c r="B248" s="164"/>
      <c r="C248" s="164"/>
      <c r="D248" s="164"/>
      <c r="E248" s="148" t="s">
        <v>742</v>
      </c>
      <c r="F248" s="153">
        <v>723003</v>
      </c>
    </row>
    <row r="249" spans="1:6" ht="22.5" customHeight="1">
      <c r="A249" s="153">
        <v>723004</v>
      </c>
      <c r="B249" s="164"/>
      <c r="C249" s="164"/>
      <c r="D249" s="164"/>
      <c r="E249" s="148" t="s">
        <v>579</v>
      </c>
      <c r="F249" s="153">
        <v>723004</v>
      </c>
    </row>
    <row r="250" spans="1:6" ht="22.5" customHeight="1">
      <c r="A250" s="153">
        <v>725001</v>
      </c>
      <c r="B250" s="164"/>
      <c r="C250" s="164"/>
      <c r="D250" s="164"/>
      <c r="E250" s="148" t="s">
        <v>743</v>
      </c>
      <c r="F250" s="153">
        <v>725001</v>
      </c>
    </row>
    <row r="251" spans="1:6" ht="22.5" customHeight="1">
      <c r="A251" s="153">
        <v>725002</v>
      </c>
      <c r="B251" s="164"/>
      <c r="C251" s="164"/>
      <c r="D251" s="164"/>
      <c r="E251" s="148" t="s">
        <v>744</v>
      </c>
      <c r="F251" s="153">
        <v>725002</v>
      </c>
    </row>
    <row r="252" spans="1:6" ht="22.5" customHeight="1">
      <c r="A252" s="153">
        <v>725003</v>
      </c>
      <c r="B252" s="164"/>
      <c r="C252" s="164"/>
      <c r="D252" s="164"/>
      <c r="E252" s="148" t="s">
        <v>745</v>
      </c>
      <c r="F252" s="153">
        <v>725003</v>
      </c>
    </row>
    <row r="253" spans="1:6" ht="22.5" customHeight="1">
      <c r="A253" s="153">
        <v>725004</v>
      </c>
      <c r="B253" s="164"/>
      <c r="C253" s="164"/>
      <c r="D253" s="164"/>
      <c r="E253" s="148" t="s">
        <v>746</v>
      </c>
      <c r="F253" s="153">
        <v>725004</v>
      </c>
    </row>
    <row r="254" spans="1:6" ht="22.5" customHeight="1" thickBot="1">
      <c r="A254" s="153"/>
      <c r="B254" s="151"/>
      <c r="C254" s="151"/>
      <c r="D254" s="151"/>
      <c r="E254" s="152"/>
      <c r="F254" s="153"/>
    </row>
    <row r="255" spans="1:6" ht="22.5" customHeight="1" thickBot="1">
      <c r="A255" s="158">
        <v>730</v>
      </c>
      <c r="B255" s="149">
        <f t="shared" ref="B255:C255" si="28">SUM(B256:B265)</f>
        <v>0</v>
      </c>
      <c r="C255" s="149">
        <f t="shared" si="28"/>
        <v>0</v>
      </c>
      <c r="D255" s="149">
        <f>SUM(D256:D265)</f>
        <v>0</v>
      </c>
      <c r="E255" s="150" t="s">
        <v>636</v>
      </c>
      <c r="F255" s="158">
        <v>730</v>
      </c>
    </row>
    <row r="256" spans="1:6" ht="22.5" customHeight="1">
      <c r="A256" s="153">
        <v>731001</v>
      </c>
      <c r="B256" s="163"/>
      <c r="C256" s="163"/>
      <c r="D256" s="163"/>
      <c r="E256" s="160" t="s">
        <v>747</v>
      </c>
      <c r="F256" s="153">
        <v>731001</v>
      </c>
    </row>
    <row r="257" spans="1:6" ht="22.5" customHeight="1">
      <c r="A257" s="153">
        <v>731002</v>
      </c>
      <c r="B257" s="165"/>
      <c r="C257" s="165"/>
      <c r="D257" s="165"/>
      <c r="E257" s="157" t="s">
        <v>592</v>
      </c>
      <c r="F257" s="153">
        <v>731002</v>
      </c>
    </row>
    <row r="258" spans="1:6" ht="22.5" customHeight="1">
      <c r="A258" s="153">
        <v>731003</v>
      </c>
      <c r="B258" s="165"/>
      <c r="C258" s="165"/>
      <c r="D258" s="165"/>
      <c r="E258" s="157" t="s">
        <v>748</v>
      </c>
      <c r="F258" s="153">
        <v>731003</v>
      </c>
    </row>
    <row r="259" spans="1:6" ht="22.5" customHeight="1">
      <c r="A259" s="153">
        <v>731004</v>
      </c>
      <c r="B259" s="165"/>
      <c r="C259" s="165"/>
      <c r="D259" s="165"/>
      <c r="E259" s="157" t="str">
        <f>INDEX(ExpenditureCodes!A:A,MATCH('Budget(CG)'!F259,ExpenditureCodes!B:B,0))</f>
        <v>ލޯން ދޫކުރުން - ރާއްޖޭގެ ޖަމްޢިއްޔާތައް</v>
      </c>
      <c r="F259" s="153">
        <v>731004</v>
      </c>
    </row>
    <row r="260" spans="1:6" ht="22.5" customHeight="1">
      <c r="A260" s="153">
        <v>731005</v>
      </c>
      <c r="B260" s="165"/>
      <c r="C260" s="165"/>
      <c r="D260" s="165"/>
      <c r="E260" s="157" t="str">
        <f>INDEX(ExpenditureCodes!A:A,MATCH('Budget(CG)'!F260,ExpenditureCodes!B:B,0))</f>
        <v>ލޯން ދޫކުރުން - ކޮމާޝަލް އިންސްޓިޓިއުޝަން</v>
      </c>
      <c r="F260" s="153">
        <v>731005</v>
      </c>
    </row>
    <row r="261" spans="1:6" ht="22.5" customHeight="1">
      <c r="A261" s="153">
        <v>731999</v>
      </c>
      <c r="B261" s="165"/>
      <c r="C261" s="165"/>
      <c r="D261" s="165"/>
      <c r="E261" s="157" t="str">
        <f>INDEX(ExpenditureCodes!A:A,MATCH('Budget(CG)'!F261,ExpenditureCodes!B:B,0))</f>
        <v>ލޯން ދޫކުރުން - ރާއްޖޭގެ އެހެނިހެން ފަރާތްތައް</v>
      </c>
      <c r="F261" s="153">
        <v>731999</v>
      </c>
    </row>
    <row r="262" spans="1:6" ht="22.5" customHeight="1">
      <c r="A262" s="153">
        <v>732002</v>
      </c>
      <c r="B262" s="165"/>
      <c r="C262" s="165"/>
      <c r="D262" s="165"/>
      <c r="E262" s="157" t="str">
        <f>INDEX(ExpenditureCodes!A:A,MATCH('Budget(CG)'!F262,ExpenditureCodes!B:B,0))</f>
        <v>ލޯން ދޫކުރުން - ބޭރުގެ ސަރުކާރުތަކަށް</v>
      </c>
      <c r="F262" s="153">
        <v>732002</v>
      </c>
    </row>
    <row r="263" spans="1:6" ht="22.5" customHeight="1">
      <c r="A263" s="153">
        <v>732003</v>
      </c>
      <c r="B263" s="165"/>
      <c r="C263" s="165"/>
      <c r="D263" s="165"/>
      <c r="E263" s="157" t="str">
        <f>INDEX(ExpenditureCodes!A:A,MATCH('Budget(CG)'!F263,ExpenditureCodes!B:B,0))</f>
        <v>ލޯން ދޫކުރުން - ބޭރުގެ މާލީ އިދާރާތަކަށް</v>
      </c>
      <c r="F263" s="153">
        <v>732003</v>
      </c>
    </row>
    <row r="264" spans="1:6" ht="22.5" customHeight="1">
      <c r="A264" s="153">
        <v>732004</v>
      </c>
      <c r="B264" s="165"/>
      <c r="C264" s="165"/>
      <c r="D264" s="165"/>
      <c r="E264" s="157" t="str">
        <f>INDEX(ExpenditureCodes!A:A,MATCH('Budget(CG)'!F264,ExpenditureCodes!B:B,0))</f>
        <v>ލޯން ދޫކުރުން - ބޭރުގެ އަމިއްލަ ފަރާތްތަކަށް</v>
      </c>
      <c r="F264" s="153">
        <v>732004</v>
      </c>
    </row>
    <row r="265" spans="1:6" ht="22.5" customHeight="1">
      <c r="A265" s="153">
        <v>732999</v>
      </c>
      <c r="B265" s="165"/>
      <c r="C265" s="165"/>
      <c r="D265" s="165"/>
      <c r="E265" s="157" t="str">
        <f>INDEX(ExpenditureCodes!A:A,MATCH('Budget(CG)'!F265,ExpenditureCodes!B:B,0))</f>
        <v>ލޯން ދޫކުރުން - ބޭރުގެ އެހެނިހެން ފަރާތްތަކަށް</v>
      </c>
      <c r="F265" s="153">
        <v>732999</v>
      </c>
    </row>
  </sheetData>
  <mergeCells count="3">
    <mergeCell ref="H55:K60"/>
    <mergeCell ref="H208:K209"/>
    <mergeCell ref="H221:K222"/>
  </mergeCells>
  <conditionalFormatting sqref="A28">
    <cfRule type="duplicateValues" dxfId="5" priority="1"/>
  </conditionalFormatting>
  <conditionalFormatting sqref="A44">
    <cfRule type="duplicateValues" dxfId="4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7" tint="0.79998168889431442"/>
    <pageSetUpPr fitToPage="1"/>
  </sheetPr>
  <dimension ref="A1:K265"/>
  <sheetViews>
    <sheetView showGridLines="0" zoomScale="85" zoomScaleNormal="85" zoomScaleSheetLayoutView="100" workbookViewId="0">
      <selection activeCell="E185" sqref="E185"/>
    </sheetView>
  </sheetViews>
  <sheetFormatPr defaultColWidth="10.109375" defaultRowHeight="15"/>
  <cols>
    <col min="1" max="1" width="10.109375" style="140"/>
    <col min="2" max="4" width="15.109375" style="137" customWidth="1"/>
    <col min="5" max="5" width="58.33203125" style="137" customWidth="1"/>
    <col min="6" max="6" width="10.109375" style="140"/>
    <col min="7" max="16384" width="10.109375" style="137"/>
  </cols>
  <sheetData>
    <row r="1" spans="1:6" ht="37.5" customHeight="1">
      <c r="A1" s="134" t="s">
        <v>625</v>
      </c>
      <c r="B1" s="135"/>
      <c r="C1" s="135"/>
      <c r="D1" s="135"/>
      <c r="E1" s="135"/>
      <c r="F1" s="136"/>
    </row>
    <row r="2" spans="1:6" ht="47.25" customHeight="1">
      <c r="A2" s="138"/>
      <c r="B2" s="135"/>
      <c r="C2" s="135"/>
      <c r="D2" s="135"/>
      <c r="E2" s="135"/>
      <c r="F2" s="136"/>
    </row>
    <row r="3" spans="1:6" ht="18.75">
      <c r="A3" s="139" t="s">
        <v>1207</v>
      </c>
      <c r="B3" s="135"/>
      <c r="C3" s="135"/>
      <c r="D3" s="135"/>
      <c r="E3" s="135"/>
      <c r="F3" s="136"/>
    </row>
    <row r="4" spans="1:6" ht="32.25">
      <c r="A4" s="10" t="s">
        <v>1210</v>
      </c>
      <c r="B4" s="135"/>
      <c r="C4" s="135"/>
      <c r="D4" s="135"/>
      <c r="E4" s="135"/>
      <c r="F4" s="136"/>
    </row>
    <row r="5" spans="1:6" ht="21.75">
      <c r="A5" s="9" t="str">
        <f>RashuBudget!J6</f>
        <v>ހައްދުންމަތީ މުންޑޫ ކައުންސިލްގެ އިދާރާ</v>
      </c>
      <c r="B5" s="135"/>
      <c r="C5" s="135"/>
      <c r="D5" s="135"/>
      <c r="E5" s="135"/>
      <c r="F5" s="136"/>
    </row>
    <row r="6" spans="1:6" ht="7.5" customHeight="1">
      <c r="B6" s="141" t="s">
        <v>626</v>
      </c>
      <c r="C6" s="141" t="s">
        <v>627</v>
      </c>
      <c r="D6" s="141" t="s">
        <v>628</v>
      </c>
    </row>
    <row r="7" spans="1:6" ht="22.5" customHeight="1">
      <c r="B7" s="142" t="s">
        <v>1209</v>
      </c>
      <c r="C7" s="142" t="s">
        <v>1208</v>
      </c>
      <c r="D7" s="142" t="s">
        <v>1134</v>
      </c>
    </row>
    <row r="8" spans="1:6" ht="21.75">
      <c r="B8" s="143" t="s">
        <v>0</v>
      </c>
      <c r="C8" s="143" t="s">
        <v>0</v>
      </c>
      <c r="D8" s="143" t="s">
        <v>0</v>
      </c>
    </row>
    <row r="9" spans="1:6" ht="21.75">
      <c r="B9" s="144" t="s">
        <v>629</v>
      </c>
      <c r="C9" s="144" t="s">
        <v>629</v>
      </c>
      <c r="D9" s="144" t="s">
        <v>629</v>
      </c>
    </row>
    <row r="10" spans="1:6" ht="22.5" customHeight="1">
      <c r="B10" s="145">
        <f t="shared" ref="B10:C10" si="0">B14</f>
        <v>0</v>
      </c>
      <c r="C10" s="145">
        <f t="shared" si="0"/>
        <v>0</v>
      </c>
      <c r="D10" s="145">
        <f>D14</f>
        <v>276000</v>
      </c>
      <c r="E10" s="146" t="s">
        <v>630</v>
      </c>
    </row>
    <row r="11" spans="1:6" ht="22.5" customHeight="1" thickBot="1">
      <c r="B11" s="147">
        <f t="shared" ref="B11:C11" si="1">B27</f>
        <v>0</v>
      </c>
      <c r="C11" s="147">
        <f t="shared" si="1"/>
        <v>0</v>
      </c>
      <c r="D11" s="147">
        <f>D27</f>
        <v>0</v>
      </c>
      <c r="E11" s="148" t="s">
        <v>631</v>
      </c>
    </row>
    <row r="12" spans="1:6" ht="22.5" customHeight="1" thickBot="1">
      <c r="B12" s="149">
        <f t="shared" ref="B12:C12" si="2">SUM(B10:B11)</f>
        <v>0</v>
      </c>
      <c r="C12" s="149">
        <f t="shared" si="2"/>
        <v>0</v>
      </c>
      <c r="D12" s="149">
        <f>SUM(D10:D11)</f>
        <v>276000</v>
      </c>
      <c r="E12" s="150" t="s">
        <v>632</v>
      </c>
    </row>
    <row r="13" spans="1:6" ht="15" customHeight="1" thickBot="1">
      <c r="B13" s="151"/>
      <c r="C13" s="151"/>
      <c r="D13" s="151"/>
      <c r="E13" s="152"/>
    </row>
    <row r="14" spans="1:6" ht="22.5" customHeight="1" thickBot="1">
      <c r="B14" s="149">
        <f t="shared" ref="B14:C14" si="3">SUM(B15:B25)</f>
        <v>0</v>
      </c>
      <c r="C14" s="149">
        <f t="shared" si="3"/>
        <v>0</v>
      </c>
      <c r="D14" s="149">
        <f>SUM(D15:D25)</f>
        <v>276000</v>
      </c>
      <c r="E14" s="150" t="s">
        <v>630</v>
      </c>
    </row>
    <row r="15" spans="1:6" ht="22.5" customHeight="1">
      <c r="A15" s="153">
        <v>210</v>
      </c>
      <c r="B15" s="154">
        <f t="shared" ref="B15:D15" si="4">B35</f>
        <v>0</v>
      </c>
      <c r="C15" s="154">
        <f t="shared" si="4"/>
        <v>0</v>
      </c>
      <c r="D15" s="154">
        <f t="shared" si="4"/>
        <v>0</v>
      </c>
      <c r="E15" s="146" t="s">
        <v>633</v>
      </c>
      <c r="F15" s="153">
        <v>210</v>
      </c>
    </row>
    <row r="16" spans="1:6" ht="22.5" customHeight="1">
      <c r="A16" s="153">
        <v>213</v>
      </c>
      <c r="B16" s="155">
        <f>B81</f>
        <v>0</v>
      </c>
      <c r="C16" s="155">
        <f>C81</f>
        <v>0</v>
      </c>
      <c r="D16" s="155">
        <f>D81</f>
        <v>0</v>
      </c>
      <c r="E16" s="156" t="s">
        <v>603</v>
      </c>
      <c r="F16" s="153">
        <v>213</v>
      </c>
    </row>
    <row r="17" spans="1:6" ht="22.5" customHeight="1">
      <c r="A17" s="153">
        <v>221</v>
      </c>
      <c r="B17" s="155">
        <f>B84</f>
        <v>0</v>
      </c>
      <c r="C17" s="155">
        <f>C84</f>
        <v>0</v>
      </c>
      <c r="D17" s="155">
        <f>D84</f>
        <v>0</v>
      </c>
      <c r="E17" s="156" t="s">
        <v>604</v>
      </c>
      <c r="F17" s="153">
        <v>221</v>
      </c>
    </row>
    <row r="18" spans="1:6" ht="22.5" customHeight="1">
      <c r="A18" s="153">
        <v>222</v>
      </c>
      <c r="B18" s="155">
        <f>B92</f>
        <v>0</v>
      </c>
      <c r="C18" s="155">
        <f>C92</f>
        <v>0</v>
      </c>
      <c r="D18" s="155">
        <f>D92</f>
        <v>0</v>
      </c>
      <c r="E18" s="156" t="s">
        <v>605</v>
      </c>
      <c r="F18" s="153">
        <v>222</v>
      </c>
    </row>
    <row r="19" spans="1:6" ht="22.5" customHeight="1">
      <c r="A19" s="153">
        <v>223</v>
      </c>
      <c r="B19" s="155">
        <f>B106</f>
        <v>0</v>
      </c>
      <c r="C19" s="155">
        <f>C106</f>
        <v>0</v>
      </c>
      <c r="D19" s="155">
        <f>D106</f>
        <v>0</v>
      </c>
      <c r="E19" s="156" t="s">
        <v>606</v>
      </c>
      <c r="F19" s="153">
        <v>223</v>
      </c>
    </row>
    <row r="20" spans="1:6" ht="22.5" customHeight="1">
      <c r="A20" s="153">
        <v>224</v>
      </c>
      <c r="B20" s="155">
        <f>B135</f>
        <v>0</v>
      </c>
      <c r="C20" s="155">
        <f>C135</f>
        <v>0</v>
      </c>
      <c r="D20" s="155">
        <f>D135</f>
        <v>0</v>
      </c>
      <c r="E20" s="156" t="s">
        <v>607</v>
      </c>
      <c r="F20" s="153">
        <v>224</v>
      </c>
    </row>
    <row r="21" spans="1:6" ht="22.5" customHeight="1">
      <c r="A21" s="153">
        <v>225</v>
      </c>
      <c r="B21" s="155">
        <f>B142</f>
        <v>0</v>
      </c>
      <c r="C21" s="155">
        <f>C142</f>
        <v>0</v>
      </c>
      <c r="D21" s="155">
        <f>D142</f>
        <v>0</v>
      </c>
      <c r="E21" s="156" t="s">
        <v>608</v>
      </c>
      <c r="F21" s="153">
        <v>225</v>
      </c>
    </row>
    <row r="22" spans="1:6" ht="22.5" customHeight="1">
      <c r="A22" s="153">
        <v>226</v>
      </c>
      <c r="B22" s="155">
        <f>B150</f>
        <v>0</v>
      </c>
      <c r="C22" s="155">
        <f>C150</f>
        <v>0</v>
      </c>
      <c r="D22" s="155">
        <f>D150</f>
        <v>0</v>
      </c>
      <c r="E22" s="156" t="s">
        <v>609</v>
      </c>
      <c r="F22" s="153">
        <v>226</v>
      </c>
    </row>
    <row r="23" spans="1:6" ht="22.5" customHeight="1">
      <c r="A23" s="153">
        <v>227</v>
      </c>
      <c r="B23" s="155">
        <f>B170</f>
        <v>0</v>
      </c>
      <c r="C23" s="155">
        <f>C170</f>
        <v>0</v>
      </c>
      <c r="D23" s="155">
        <f>D170</f>
        <v>0</v>
      </c>
      <c r="E23" s="156" t="s">
        <v>610</v>
      </c>
      <c r="F23" s="153">
        <v>227</v>
      </c>
    </row>
    <row r="24" spans="1:6" ht="22.5" customHeight="1">
      <c r="A24" s="153">
        <v>228</v>
      </c>
      <c r="B24" s="155">
        <f>B176</f>
        <v>0</v>
      </c>
      <c r="C24" s="155">
        <f>C176</f>
        <v>0</v>
      </c>
      <c r="D24" s="155">
        <f>D176</f>
        <v>276000</v>
      </c>
      <c r="E24" s="156" t="s">
        <v>611</v>
      </c>
      <c r="F24" s="153">
        <v>228</v>
      </c>
    </row>
    <row r="25" spans="1:6" ht="22.5" customHeight="1">
      <c r="A25" s="153">
        <v>281</v>
      </c>
      <c r="B25" s="155">
        <f>B196</f>
        <v>0</v>
      </c>
      <c r="C25" s="155">
        <f>C196</f>
        <v>0</v>
      </c>
      <c r="D25" s="155">
        <f>D196</f>
        <v>0</v>
      </c>
      <c r="E25" s="156" t="s">
        <v>616</v>
      </c>
      <c r="F25" s="153">
        <v>281</v>
      </c>
    </row>
    <row r="26" spans="1:6" ht="15" customHeight="1" thickBot="1">
      <c r="A26" s="153"/>
      <c r="B26" s="151"/>
      <c r="C26" s="151"/>
      <c r="D26" s="151"/>
      <c r="E26" s="152"/>
      <c r="F26" s="153"/>
    </row>
    <row r="27" spans="1:6" ht="22.5" customHeight="1" thickBot="1">
      <c r="A27" s="153"/>
      <c r="B27" s="149">
        <f>SUM(B28:B33)</f>
        <v>0</v>
      </c>
      <c r="C27" s="149">
        <f>SUM(C28:C33)</f>
        <v>0</v>
      </c>
      <c r="D27" s="149">
        <f>SUM(D28:D33)</f>
        <v>0</v>
      </c>
      <c r="E27" s="150" t="s">
        <v>631</v>
      </c>
      <c r="F27" s="153"/>
    </row>
    <row r="28" spans="1:6" ht="22.5" customHeight="1">
      <c r="A28" s="153">
        <v>421</v>
      </c>
      <c r="B28" s="154">
        <f t="shared" ref="B28:C28" si="5">B202</f>
        <v>0</v>
      </c>
      <c r="C28" s="154">
        <f t="shared" si="5"/>
        <v>0</v>
      </c>
      <c r="D28" s="154">
        <f>D202</f>
        <v>0</v>
      </c>
      <c r="E28" s="157" t="s">
        <v>612</v>
      </c>
      <c r="F28" s="153">
        <v>421</v>
      </c>
    </row>
    <row r="29" spans="1:6" ht="22.5" customHeight="1">
      <c r="A29" s="153">
        <v>422</v>
      </c>
      <c r="B29" s="155">
        <f>B207</f>
        <v>0</v>
      </c>
      <c r="C29" s="155">
        <f>C207</f>
        <v>0</v>
      </c>
      <c r="D29" s="155">
        <f>D207</f>
        <v>0</v>
      </c>
      <c r="E29" s="148" t="s">
        <v>613</v>
      </c>
      <c r="F29" s="153">
        <v>422</v>
      </c>
    </row>
    <row r="30" spans="1:6" ht="22.5" customHeight="1">
      <c r="A30" s="153">
        <v>423</v>
      </c>
      <c r="B30" s="155">
        <f>B215</f>
        <v>0</v>
      </c>
      <c r="C30" s="155">
        <f>C215</f>
        <v>0</v>
      </c>
      <c r="D30" s="155">
        <f>D215</f>
        <v>0</v>
      </c>
      <c r="E30" s="148" t="s">
        <v>614</v>
      </c>
      <c r="F30" s="153">
        <v>423</v>
      </c>
    </row>
    <row r="31" spans="1:6" ht="22.5" customHeight="1">
      <c r="A31" s="153">
        <v>440</v>
      </c>
      <c r="B31" s="155">
        <f>B229</f>
        <v>0</v>
      </c>
      <c r="C31" s="155">
        <f>C229</f>
        <v>0</v>
      </c>
      <c r="D31" s="155">
        <f>D229</f>
        <v>0</v>
      </c>
      <c r="E31" s="148" t="s">
        <v>634</v>
      </c>
      <c r="F31" s="153">
        <v>440</v>
      </c>
    </row>
    <row r="32" spans="1:6" ht="22.5" customHeight="1">
      <c r="A32" s="153">
        <v>720</v>
      </c>
      <c r="B32" s="155">
        <f>B235</f>
        <v>0</v>
      </c>
      <c r="C32" s="155">
        <f>C235</f>
        <v>0</v>
      </c>
      <c r="D32" s="155">
        <f>D235</f>
        <v>0</v>
      </c>
      <c r="E32" s="148" t="s">
        <v>635</v>
      </c>
      <c r="F32" s="153">
        <v>720</v>
      </c>
    </row>
    <row r="33" spans="1:6" ht="22.5" customHeight="1">
      <c r="A33" s="153">
        <v>730</v>
      </c>
      <c r="B33" s="155">
        <f>B255</f>
        <v>0</v>
      </c>
      <c r="C33" s="155">
        <f>C255</f>
        <v>0</v>
      </c>
      <c r="D33" s="155">
        <f>D255</f>
        <v>0</v>
      </c>
      <c r="E33" s="148" t="s">
        <v>636</v>
      </c>
      <c r="F33" s="153">
        <v>730</v>
      </c>
    </row>
    <row r="34" spans="1:6" ht="22.5" customHeight="1" thickBot="1">
      <c r="A34" s="153"/>
      <c r="B34" s="151"/>
      <c r="C34" s="151"/>
      <c r="D34" s="151"/>
      <c r="E34" s="152"/>
      <c r="F34" s="153"/>
    </row>
    <row r="35" spans="1:6" ht="21.95" customHeight="1" thickBot="1">
      <c r="A35" s="158">
        <v>210</v>
      </c>
      <c r="B35" s="149">
        <f t="shared" ref="B35:C35" si="6">SUM(B36:B37)</f>
        <v>0</v>
      </c>
      <c r="C35" s="149">
        <f t="shared" si="6"/>
        <v>0</v>
      </c>
      <c r="D35" s="149">
        <f>SUM(D36:D37)</f>
        <v>0</v>
      </c>
      <c r="E35" s="150" t="s">
        <v>633</v>
      </c>
      <c r="F35" s="158">
        <v>210</v>
      </c>
    </row>
    <row r="36" spans="1:6" ht="22.5" customHeight="1">
      <c r="A36" s="153">
        <v>211</v>
      </c>
      <c r="B36" s="159">
        <f t="shared" ref="B36:C36" si="7">B39</f>
        <v>0</v>
      </c>
      <c r="C36" s="159">
        <f t="shared" si="7"/>
        <v>0</v>
      </c>
      <c r="D36" s="159">
        <f>D39</f>
        <v>0</v>
      </c>
      <c r="E36" s="160" t="s">
        <v>601</v>
      </c>
      <c r="F36" s="153">
        <v>211</v>
      </c>
    </row>
    <row r="37" spans="1:6" ht="22.5" customHeight="1">
      <c r="A37" s="153">
        <v>212</v>
      </c>
      <c r="B37" s="155">
        <f t="shared" ref="B37:C37" si="8">B43</f>
        <v>0</v>
      </c>
      <c r="C37" s="155">
        <f t="shared" si="8"/>
        <v>0</v>
      </c>
      <c r="D37" s="155">
        <f>D43</f>
        <v>0</v>
      </c>
      <c r="E37" s="148" t="s">
        <v>602</v>
      </c>
      <c r="F37" s="153">
        <v>212</v>
      </c>
    </row>
    <row r="38" spans="1:6" ht="22.5" customHeight="1" thickBot="1">
      <c r="A38" s="153"/>
      <c r="B38" s="151"/>
      <c r="C38" s="151"/>
      <c r="D38" s="151"/>
      <c r="E38" s="152"/>
      <c r="F38" s="153"/>
    </row>
    <row r="39" spans="1:6" ht="21.95" customHeight="1" thickBot="1">
      <c r="A39" s="158">
        <v>211</v>
      </c>
      <c r="B39" s="149">
        <f t="shared" ref="B39:C39" si="9">SUM(B40:B41)</f>
        <v>0</v>
      </c>
      <c r="C39" s="149">
        <f t="shared" si="9"/>
        <v>0</v>
      </c>
      <c r="D39" s="149">
        <f>SUM(D40:D41)</f>
        <v>0</v>
      </c>
      <c r="E39" s="150" t="s">
        <v>601</v>
      </c>
      <c r="F39" s="158">
        <v>211</v>
      </c>
    </row>
    <row r="40" spans="1:6" ht="22.5" customHeight="1">
      <c r="A40" s="153">
        <v>211001</v>
      </c>
      <c r="B40" s="163">
        <f>C40</f>
        <v>0</v>
      </c>
      <c r="C40" s="163">
        <f>D40</f>
        <v>0</v>
      </c>
      <c r="D40" s="161">
        <f>SUMIF(SalarySheet!$B:$B,"Trust Fund",SalarySheet!N:N)</f>
        <v>0</v>
      </c>
      <c r="E40" s="160" t="s">
        <v>637</v>
      </c>
      <c r="F40" s="153">
        <v>211001</v>
      </c>
    </row>
    <row r="41" spans="1:6" ht="22.5" customHeight="1">
      <c r="A41" s="153">
        <v>211002</v>
      </c>
      <c r="B41" s="164">
        <f>C41</f>
        <v>0</v>
      </c>
      <c r="C41" s="164">
        <f>D41</f>
        <v>0</v>
      </c>
      <c r="D41" s="162">
        <f>SUMIF(SalarySheet!$B:$B,"Trust Fund",SalarySheet!O:O)</f>
        <v>0</v>
      </c>
      <c r="E41" s="148" t="s">
        <v>405</v>
      </c>
      <c r="F41" s="153">
        <v>211002</v>
      </c>
    </row>
    <row r="42" spans="1:6" ht="22.5" customHeight="1" thickBot="1">
      <c r="A42" s="153"/>
      <c r="B42" s="151"/>
      <c r="C42" s="151"/>
      <c r="D42" s="151"/>
      <c r="E42" s="152"/>
      <c r="F42" s="153"/>
    </row>
    <row r="43" spans="1:6" ht="21.95" customHeight="1" thickBot="1">
      <c r="A43" s="158">
        <v>212</v>
      </c>
      <c r="B43" s="149">
        <f t="shared" ref="B43:C43" si="10">SUM(B44:B79)</f>
        <v>0</v>
      </c>
      <c r="C43" s="149">
        <f t="shared" si="10"/>
        <v>0</v>
      </c>
      <c r="D43" s="149">
        <f>SUM(D44:D79)</f>
        <v>0</v>
      </c>
      <c r="E43" s="150" t="s">
        <v>602</v>
      </c>
      <c r="F43" s="158">
        <v>212</v>
      </c>
    </row>
    <row r="44" spans="1:6" ht="22.5" customHeight="1">
      <c r="A44" s="153">
        <v>212001</v>
      </c>
      <c r="B44" s="163">
        <f t="shared" ref="B44:C59" si="11">C44</f>
        <v>0</v>
      </c>
      <c r="C44" s="163">
        <f t="shared" si="11"/>
        <v>0</v>
      </c>
      <c r="D44" s="161">
        <f>SUMIF(SalarySheet!$B:$B,"Trust Fund",SalarySheet!P:P)</f>
        <v>0</v>
      </c>
      <c r="E44" s="160" t="s">
        <v>406</v>
      </c>
      <c r="F44" s="153">
        <v>212001</v>
      </c>
    </row>
    <row r="45" spans="1:6" ht="22.5" customHeight="1">
      <c r="A45" s="153">
        <v>212002</v>
      </c>
      <c r="B45" s="164">
        <f t="shared" si="11"/>
        <v>0</v>
      </c>
      <c r="C45" s="164">
        <f t="shared" si="11"/>
        <v>0</v>
      </c>
      <c r="D45" s="162">
        <f>SUMIF(SalarySheet!$B:$B,"Trust Fund",SalarySheet!Q:Q)</f>
        <v>0</v>
      </c>
      <c r="E45" s="148" t="s">
        <v>407</v>
      </c>
      <c r="F45" s="153">
        <v>212002</v>
      </c>
    </row>
    <row r="46" spans="1:6" ht="22.5" customHeight="1">
      <c r="A46" s="153">
        <v>212003</v>
      </c>
      <c r="B46" s="164">
        <f t="shared" si="11"/>
        <v>0</v>
      </c>
      <c r="C46" s="164">
        <f t="shared" si="11"/>
        <v>0</v>
      </c>
      <c r="D46" s="162">
        <f>SUMIF(SalarySheet!$B:$B,"Trust Fund",SalarySheet!R:R)</f>
        <v>0</v>
      </c>
      <c r="E46" s="148" t="s">
        <v>408</v>
      </c>
      <c r="F46" s="153">
        <v>212003</v>
      </c>
    </row>
    <row r="47" spans="1:6" ht="22.5" customHeight="1">
      <c r="A47" s="153">
        <v>212004</v>
      </c>
      <c r="B47" s="164">
        <f t="shared" si="11"/>
        <v>0</v>
      </c>
      <c r="C47" s="164">
        <f t="shared" si="11"/>
        <v>0</v>
      </c>
      <c r="D47" s="162">
        <f>SUMIF(SalarySheet!$B:$B,"Trust Fund",SalarySheet!S:S)</f>
        <v>0</v>
      </c>
      <c r="E47" s="148" t="s">
        <v>409</v>
      </c>
      <c r="F47" s="153">
        <v>212004</v>
      </c>
    </row>
    <row r="48" spans="1:6" ht="22.5" customHeight="1">
      <c r="A48" s="153">
        <v>212005</v>
      </c>
      <c r="B48" s="164">
        <f t="shared" si="11"/>
        <v>0</v>
      </c>
      <c r="C48" s="164">
        <f t="shared" si="11"/>
        <v>0</v>
      </c>
      <c r="D48" s="162">
        <f>SUMIF(SalarySheet!$B:$B,"Trust Fund",SalarySheet!T:T)</f>
        <v>0</v>
      </c>
      <c r="E48" s="148" t="s">
        <v>638</v>
      </c>
      <c r="F48" s="153">
        <v>212005</v>
      </c>
    </row>
    <row r="49" spans="1:11" ht="22.5" customHeight="1">
      <c r="A49" s="153">
        <v>212006</v>
      </c>
      <c r="B49" s="164">
        <f t="shared" si="11"/>
        <v>0</v>
      </c>
      <c r="C49" s="164">
        <f t="shared" si="11"/>
        <v>0</v>
      </c>
      <c r="D49" s="162">
        <f>SUMIF(SalarySheet!$B:$B,"Trust Fund",SalarySheet!U:U)</f>
        <v>0</v>
      </c>
      <c r="E49" s="148" t="s">
        <v>411</v>
      </c>
      <c r="F49" s="153">
        <v>212006</v>
      </c>
    </row>
    <row r="50" spans="1:11" ht="22.5" customHeight="1">
      <c r="A50" s="153">
        <v>212007</v>
      </c>
      <c r="B50" s="164">
        <f t="shared" si="11"/>
        <v>0</v>
      </c>
      <c r="C50" s="164">
        <f t="shared" si="11"/>
        <v>0</v>
      </c>
      <c r="D50" s="162">
        <f>SUMIF(SalarySheet!$B:$B,"Trust Fund",SalarySheet!V:V)</f>
        <v>0</v>
      </c>
      <c r="E50" s="148" t="s">
        <v>412</v>
      </c>
      <c r="F50" s="153">
        <v>212007</v>
      </c>
    </row>
    <row r="51" spans="1:11" ht="22.5" customHeight="1">
      <c r="A51" s="153">
        <v>212008</v>
      </c>
      <c r="B51" s="164">
        <f t="shared" si="11"/>
        <v>0</v>
      </c>
      <c r="C51" s="164">
        <f t="shared" si="11"/>
        <v>0</v>
      </c>
      <c r="D51" s="162">
        <f>SUMIF(SalarySheet!$B:$B,"Trust Fund",SalarySheet!W:W)</f>
        <v>0</v>
      </c>
      <c r="E51" s="148" t="s">
        <v>639</v>
      </c>
      <c r="F51" s="153">
        <v>212008</v>
      </c>
    </row>
    <row r="52" spans="1:11" ht="22.5" customHeight="1">
      <c r="A52" s="153">
        <v>212009</v>
      </c>
      <c r="B52" s="164">
        <f t="shared" si="11"/>
        <v>0</v>
      </c>
      <c r="C52" s="164">
        <f t="shared" si="11"/>
        <v>0</v>
      </c>
      <c r="D52" s="162">
        <f>SUMIF(SalarySheet!$B:$B,"Trust Fund",SalarySheet!X:X)</f>
        <v>0</v>
      </c>
      <c r="E52" s="148" t="s">
        <v>414</v>
      </c>
      <c r="F52" s="153">
        <v>212009</v>
      </c>
    </row>
    <row r="53" spans="1:11" ht="22.5" customHeight="1">
      <c r="A53" s="153">
        <v>212010</v>
      </c>
      <c r="B53" s="164">
        <f t="shared" si="11"/>
        <v>0</v>
      </c>
      <c r="C53" s="164">
        <f t="shared" si="11"/>
        <v>0</v>
      </c>
      <c r="D53" s="162">
        <f>SUMIF(SalarySheet!$B:$B,"Trust Fund",SalarySheet!Y:Y)</f>
        <v>0</v>
      </c>
      <c r="E53" s="148" t="s">
        <v>640</v>
      </c>
      <c r="F53" s="153">
        <v>212010</v>
      </c>
    </row>
    <row r="54" spans="1:11" ht="22.5" customHeight="1" thickBot="1">
      <c r="A54" s="153">
        <v>212011</v>
      </c>
      <c r="B54" s="164">
        <f t="shared" si="11"/>
        <v>0</v>
      </c>
      <c r="C54" s="164">
        <f t="shared" si="11"/>
        <v>0</v>
      </c>
      <c r="D54" s="162">
        <f>SUMIF(SalarySheet!$B:$B,"Trust Fund",SalarySheet!Z:Z)</f>
        <v>0</v>
      </c>
      <c r="E54" s="148" t="s">
        <v>416</v>
      </c>
      <c r="F54" s="153">
        <v>212011</v>
      </c>
    </row>
    <row r="55" spans="1:11" ht="22.5" customHeight="1">
      <c r="A55" s="153">
        <v>212012</v>
      </c>
      <c r="B55" s="164">
        <f t="shared" si="11"/>
        <v>0</v>
      </c>
      <c r="C55" s="164">
        <f t="shared" si="11"/>
        <v>0</v>
      </c>
      <c r="D55" s="162">
        <f>SUMIF(SalarySheet!$B:$B,"Trust Fund",SalarySheet!AA:AA)</f>
        <v>0</v>
      </c>
      <c r="E55" s="148" t="s">
        <v>641</v>
      </c>
      <c r="F55" s="153">
        <v>212012</v>
      </c>
      <c r="H55" s="265" t="s">
        <v>1136</v>
      </c>
      <c r="I55" s="266"/>
      <c r="J55" s="266"/>
      <c r="K55" s="267"/>
    </row>
    <row r="56" spans="1:11" ht="22.5" customHeight="1">
      <c r="A56" s="153">
        <v>212013</v>
      </c>
      <c r="B56" s="164">
        <f t="shared" si="11"/>
        <v>0</v>
      </c>
      <c r="C56" s="164">
        <f t="shared" si="11"/>
        <v>0</v>
      </c>
      <c r="D56" s="162">
        <f>SUMIF(SalarySheet!$B:$B,"Trust Fund",SalarySheet!AB:AB)</f>
        <v>0</v>
      </c>
      <c r="E56" s="148" t="s">
        <v>642</v>
      </c>
      <c r="F56" s="153">
        <v>212013</v>
      </c>
      <c r="H56" s="268"/>
      <c r="I56" s="269"/>
      <c r="J56" s="269"/>
      <c r="K56" s="270"/>
    </row>
    <row r="57" spans="1:11" ht="22.5" customHeight="1">
      <c r="A57" s="153">
        <v>212014</v>
      </c>
      <c r="B57" s="164">
        <f t="shared" si="11"/>
        <v>0</v>
      </c>
      <c r="C57" s="164">
        <f t="shared" si="11"/>
        <v>0</v>
      </c>
      <c r="D57" s="162">
        <f>SUMIF(SalarySheet!$B:$B,"Trust Fund",SalarySheet!AC:AC)</f>
        <v>0</v>
      </c>
      <c r="E57" s="148" t="s">
        <v>643</v>
      </c>
      <c r="F57" s="153">
        <v>212014</v>
      </c>
      <c r="H57" s="268"/>
      <c r="I57" s="269"/>
      <c r="J57" s="269"/>
      <c r="K57" s="270"/>
    </row>
    <row r="58" spans="1:11" ht="22.5" customHeight="1">
      <c r="A58" s="153">
        <v>212015</v>
      </c>
      <c r="B58" s="164">
        <f t="shared" si="11"/>
        <v>0</v>
      </c>
      <c r="C58" s="164">
        <f t="shared" si="11"/>
        <v>0</v>
      </c>
      <c r="D58" s="162">
        <f>SUMIF(SalarySheet!$B:$B,"Trust Fund",SalarySheet!AD:AD)</f>
        <v>0</v>
      </c>
      <c r="E58" s="148" t="s">
        <v>644</v>
      </c>
      <c r="F58" s="153">
        <v>212015</v>
      </c>
      <c r="H58" s="268"/>
      <c r="I58" s="269"/>
      <c r="J58" s="269"/>
      <c r="K58" s="270"/>
    </row>
    <row r="59" spans="1:11" ht="22.5" customHeight="1">
      <c r="A59" s="153">
        <v>212016</v>
      </c>
      <c r="B59" s="164">
        <f t="shared" si="11"/>
        <v>0</v>
      </c>
      <c r="C59" s="164">
        <f t="shared" si="11"/>
        <v>0</v>
      </c>
      <c r="D59" s="162">
        <f>SUMIF(SalarySheet!$B:$B,"Trust Fund",SalarySheet!AE:AE)</f>
        <v>0</v>
      </c>
      <c r="E59" s="148" t="s">
        <v>645</v>
      </c>
      <c r="F59" s="153">
        <v>212016</v>
      </c>
      <c r="H59" s="268"/>
      <c r="I59" s="269"/>
      <c r="J59" s="269"/>
      <c r="K59" s="270"/>
    </row>
    <row r="60" spans="1:11" ht="22.5" customHeight="1" thickBot="1">
      <c r="A60" s="153">
        <v>212017</v>
      </c>
      <c r="B60" s="164">
        <f t="shared" ref="B60:C75" si="12">C60</f>
        <v>0</v>
      </c>
      <c r="C60" s="164">
        <f t="shared" si="12"/>
        <v>0</v>
      </c>
      <c r="D60" s="162">
        <f>SUMIF(SalarySheet!$B:$B,"Trust Fund",SalarySheet!AF:AF)</f>
        <v>0</v>
      </c>
      <c r="E60" s="148" t="s">
        <v>646</v>
      </c>
      <c r="F60" s="153">
        <v>212017</v>
      </c>
      <c r="H60" s="271"/>
      <c r="I60" s="272"/>
      <c r="J60" s="272"/>
      <c r="K60" s="273"/>
    </row>
    <row r="61" spans="1:11" ht="22.5" customHeight="1">
      <c r="A61" s="153">
        <v>212018</v>
      </c>
      <c r="B61" s="164">
        <f t="shared" si="12"/>
        <v>0</v>
      </c>
      <c r="C61" s="164">
        <f t="shared" si="12"/>
        <v>0</v>
      </c>
      <c r="D61" s="162">
        <f>SUMIF(SalarySheet!$B:$B,"Trust Fund",SalarySheet!AG:AG)</f>
        <v>0</v>
      </c>
      <c r="E61" s="148" t="s">
        <v>647</v>
      </c>
      <c r="F61" s="153">
        <v>212018</v>
      </c>
    </row>
    <row r="62" spans="1:11" ht="22.5" customHeight="1">
      <c r="A62" s="153">
        <v>212019</v>
      </c>
      <c r="B62" s="164">
        <f t="shared" si="12"/>
        <v>0</v>
      </c>
      <c r="C62" s="164">
        <f t="shared" si="12"/>
        <v>0</v>
      </c>
      <c r="D62" s="162">
        <f>SUMIF(SalarySheet!$B:$B,"Trust Fund",SalarySheet!AH:AH)</f>
        <v>0</v>
      </c>
      <c r="E62" s="148" t="s">
        <v>424</v>
      </c>
      <c r="F62" s="153">
        <v>212019</v>
      </c>
    </row>
    <row r="63" spans="1:11" ht="22.5" customHeight="1">
      <c r="A63" s="153">
        <v>212020</v>
      </c>
      <c r="B63" s="164">
        <f t="shared" si="12"/>
        <v>0</v>
      </c>
      <c r="C63" s="164">
        <f t="shared" si="12"/>
        <v>0</v>
      </c>
      <c r="D63" s="162">
        <f>SUMIF(SalarySheet!$B:$B,"Trust Fund",SalarySheet!AI:AI)</f>
        <v>0</v>
      </c>
      <c r="E63" s="148" t="s">
        <v>425</v>
      </c>
      <c r="F63" s="153">
        <v>212020</v>
      </c>
    </row>
    <row r="64" spans="1:11" ht="22.5" customHeight="1">
      <c r="A64" s="153">
        <v>212021</v>
      </c>
      <c r="B64" s="164">
        <f t="shared" si="12"/>
        <v>0</v>
      </c>
      <c r="C64" s="164">
        <f t="shared" si="12"/>
        <v>0</v>
      </c>
      <c r="D64" s="162">
        <f>SUMIF(SalarySheet!$B:$B,"Trust Fund",SalarySheet!AJ:AJ)</f>
        <v>0</v>
      </c>
      <c r="E64" s="148" t="s">
        <v>426</v>
      </c>
      <c r="F64" s="153">
        <v>212021</v>
      </c>
    </row>
    <row r="65" spans="1:6" ht="22.5" customHeight="1">
      <c r="A65" s="153">
        <v>212022</v>
      </c>
      <c r="B65" s="164">
        <f t="shared" si="12"/>
        <v>0</v>
      </c>
      <c r="C65" s="164">
        <f t="shared" si="12"/>
        <v>0</v>
      </c>
      <c r="D65" s="162">
        <f>SUMIF(SalarySheet!$B:$B,"Trust Fund",SalarySheet!AK:AK)</f>
        <v>0</v>
      </c>
      <c r="E65" s="148" t="s">
        <v>648</v>
      </c>
      <c r="F65" s="153">
        <v>212022</v>
      </c>
    </row>
    <row r="66" spans="1:6" ht="22.5" customHeight="1">
      <c r="A66" s="153">
        <v>212023</v>
      </c>
      <c r="B66" s="164">
        <f t="shared" si="12"/>
        <v>0</v>
      </c>
      <c r="C66" s="164">
        <f t="shared" si="12"/>
        <v>0</v>
      </c>
      <c r="D66" s="162">
        <f>SUMIF(SalarySheet!$B:$B,"Trust Fund",SalarySheet!AL:AL)</f>
        <v>0</v>
      </c>
      <c r="E66" s="148" t="s">
        <v>649</v>
      </c>
      <c r="F66" s="153">
        <v>212023</v>
      </c>
    </row>
    <row r="67" spans="1:6" ht="22.5" customHeight="1">
      <c r="A67" s="153">
        <v>212024</v>
      </c>
      <c r="B67" s="164">
        <f t="shared" si="12"/>
        <v>0</v>
      </c>
      <c r="C67" s="164">
        <f t="shared" si="12"/>
        <v>0</v>
      </c>
      <c r="D67" s="162">
        <f>SUMIF(SalarySheet!$B:$B,"Trust Fund",SalarySheet!AM:AM)</f>
        <v>0</v>
      </c>
      <c r="E67" s="148" t="s">
        <v>650</v>
      </c>
      <c r="F67" s="153">
        <v>212024</v>
      </c>
    </row>
    <row r="68" spans="1:6" ht="22.5" customHeight="1">
      <c r="A68" s="153">
        <v>212025</v>
      </c>
      <c r="B68" s="164">
        <f t="shared" si="12"/>
        <v>0</v>
      </c>
      <c r="C68" s="164">
        <f t="shared" si="12"/>
        <v>0</v>
      </c>
      <c r="D68" s="162">
        <f>SUMIF(SalarySheet!$B:$B,"Trust Fund",SalarySheet!AN:AN)</f>
        <v>0</v>
      </c>
      <c r="E68" s="148" t="s">
        <v>430</v>
      </c>
      <c r="F68" s="153">
        <v>212025</v>
      </c>
    </row>
    <row r="69" spans="1:6" ht="22.5" customHeight="1">
      <c r="A69" s="153">
        <v>212026</v>
      </c>
      <c r="B69" s="164">
        <f t="shared" si="12"/>
        <v>0</v>
      </c>
      <c r="C69" s="164">
        <f t="shared" si="12"/>
        <v>0</v>
      </c>
      <c r="D69" s="162">
        <f>SUMIF(SalarySheet!$B:$B,"Trust Fund",SalarySheet!AO:AO)</f>
        <v>0</v>
      </c>
      <c r="E69" s="148" t="s">
        <v>431</v>
      </c>
      <c r="F69" s="153">
        <v>212026</v>
      </c>
    </row>
    <row r="70" spans="1:6" ht="22.5" customHeight="1">
      <c r="A70" s="153">
        <v>212027</v>
      </c>
      <c r="B70" s="164">
        <f t="shared" si="12"/>
        <v>0</v>
      </c>
      <c r="C70" s="164">
        <f t="shared" si="12"/>
        <v>0</v>
      </c>
      <c r="D70" s="162">
        <f>SUMIF(SalarySheet!$B:$B,"Trust Fund",SalarySheet!AP:AP)</f>
        <v>0</v>
      </c>
      <c r="E70" s="148" t="s">
        <v>432</v>
      </c>
      <c r="F70" s="153">
        <v>212027</v>
      </c>
    </row>
    <row r="71" spans="1:6" ht="22.5" customHeight="1">
      <c r="A71" s="153">
        <v>212028</v>
      </c>
      <c r="B71" s="164">
        <f t="shared" si="12"/>
        <v>0</v>
      </c>
      <c r="C71" s="164">
        <f t="shared" si="12"/>
        <v>0</v>
      </c>
      <c r="D71" s="162">
        <f>SUMIF(SalarySheet!$B:$B,"Trust Fund",SalarySheet!AQ:AQ)</f>
        <v>0</v>
      </c>
      <c r="E71" s="148" t="s">
        <v>651</v>
      </c>
      <c r="F71" s="153">
        <v>212028</v>
      </c>
    </row>
    <row r="72" spans="1:6" ht="22.5" customHeight="1">
      <c r="A72" s="153">
        <v>212029</v>
      </c>
      <c r="B72" s="164">
        <f t="shared" si="12"/>
        <v>0</v>
      </c>
      <c r="C72" s="164">
        <f t="shared" si="12"/>
        <v>0</v>
      </c>
      <c r="D72" s="162">
        <f>SUMIF(SalarySheet!$B:$B,"Trust Fund",SalarySheet!AR:AR)</f>
        <v>0</v>
      </c>
      <c r="E72" s="148" t="s">
        <v>652</v>
      </c>
      <c r="F72" s="153">
        <v>212029</v>
      </c>
    </row>
    <row r="73" spans="1:6" ht="22.5" customHeight="1">
      <c r="A73" s="153">
        <v>212030</v>
      </c>
      <c r="B73" s="164">
        <f t="shared" si="12"/>
        <v>0</v>
      </c>
      <c r="C73" s="164">
        <f t="shared" si="12"/>
        <v>0</v>
      </c>
      <c r="D73" s="162">
        <f>SUMIF(SalarySheet!$B:$B,"Trust Fund",SalarySheet!AS:AS)</f>
        <v>0</v>
      </c>
      <c r="E73" s="148" t="s">
        <v>653</v>
      </c>
      <c r="F73" s="153">
        <v>212030</v>
      </c>
    </row>
    <row r="74" spans="1:6" ht="22.5" customHeight="1">
      <c r="A74" s="153">
        <v>212031</v>
      </c>
      <c r="B74" s="164">
        <f t="shared" si="12"/>
        <v>0</v>
      </c>
      <c r="C74" s="164">
        <f t="shared" si="12"/>
        <v>0</v>
      </c>
      <c r="D74" s="162">
        <f>SUMIF(SalarySheet!$B:$B,"Trust Fund",SalarySheet!AT:AT)</f>
        <v>0</v>
      </c>
      <c r="E74" s="148" t="s">
        <v>436</v>
      </c>
      <c r="F74" s="153">
        <v>212031</v>
      </c>
    </row>
    <row r="75" spans="1:6" ht="22.5" customHeight="1">
      <c r="A75" s="153">
        <v>212032</v>
      </c>
      <c r="B75" s="164">
        <f t="shared" si="12"/>
        <v>0</v>
      </c>
      <c r="C75" s="164">
        <f t="shared" si="12"/>
        <v>0</v>
      </c>
      <c r="D75" s="162">
        <f>SUMIF(SalarySheet!$B:$B,"Trust Fund",SalarySheet!AU:AU)</f>
        <v>0</v>
      </c>
      <c r="E75" s="148" t="s">
        <v>437</v>
      </c>
      <c r="F75" s="153">
        <v>212032</v>
      </c>
    </row>
    <row r="76" spans="1:6" ht="22.5" customHeight="1">
      <c r="A76" s="153">
        <v>212033</v>
      </c>
      <c r="B76" s="164">
        <f t="shared" ref="B76:C78" si="13">C76</f>
        <v>0</v>
      </c>
      <c r="C76" s="164">
        <f t="shared" si="13"/>
        <v>0</v>
      </c>
      <c r="D76" s="162">
        <f>SUMIF(SalarySheet!$B:$B,"Trust Fund",SalarySheet!AV:AV)</f>
        <v>0</v>
      </c>
      <c r="E76" s="148" t="s">
        <v>1107</v>
      </c>
      <c r="F76" s="153">
        <v>212033</v>
      </c>
    </row>
    <row r="77" spans="1:6" ht="22.5" customHeight="1">
      <c r="A77" s="153">
        <v>212034</v>
      </c>
      <c r="B77" s="164">
        <f t="shared" si="13"/>
        <v>0</v>
      </c>
      <c r="C77" s="164">
        <f t="shared" si="13"/>
        <v>0</v>
      </c>
      <c r="D77" s="162">
        <f>SUMIF(SalarySheet!$B:$B,"Trust Fund",SalarySheet!AW:AW)</f>
        <v>0</v>
      </c>
      <c r="E77" s="148" t="s">
        <v>1108</v>
      </c>
      <c r="F77" s="153">
        <v>212034</v>
      </c>
    </row>
    <row r="78" spans="1:6" ht="22.5" customHeight="1">
      <c r="A78" s="153">
        <v>212035</v>
      </c>
      <c r="B78" s="164">
        <f t="shared" si="13"/>
        <v>0</v>
      </c>
      <c r="C78" s="164">
        <f t="shared" si="13"/>
        <v>0</v>
      </c>
      <c r="D78" s="162">
        <f>SUMIF(SalarySheet!$B:$B,"Trust Fund",SalarySheet!AX:AX)</f>
        <v>0</v>
      </c>
      <c r="E78" s="148" t="s">
        <v>1109</v>
      </c>
      <c r="F78" s="153">
        <v>212035</v>
      </c>
    </row>
    <row r="79" spans="1:6" ht="22.5" customHeight="1">
      <c r="A79" s="153">
        <v>212999</v>
      </c>
      <c r="B79" s="164">
        <f t="shared" ref="B79:C79" si="14">C79</f>
        <v>0</v>
      </c>
      <c r="C79" s="164">
        <f t="shared" si="14"/>
        <v>0</v>
      </c>
      <c r="D79" s="162">
        <f>SUMIF(SalarySheet!$B:$B,"Trust Fund",SalarySheet!AY:AY)</f>
        <v>0</v>
      </c>
      <c r="E79" s="148" t="s">
        <v>438</v>
      </c>
      <c r="F79" s="153">
        <v>212999</v>
      </c>
    </row>
    <row r="80" spans="1:6" ht="22.5" customHeight="1" thickBot="1">
      <c r="A80" s="153"/>
      <c r="B80" s="151"/>
      <c r="C80" s="151"/>
      <c r="D80" s="151"/>
      <c r="E80" s="152"/>
      <c r="F80" s="153"/>
    </row>
    <row r="81" spans="1:6" ht="22.5" customHeight="1" thickBot="1">
      <c r="A81" s="158">
        <v>213</v>
      </c>
      <c r="B81" s="149">
        <f>SUM(B82:B82)</f>
        <v>0</v>
      </c>
      <c r="C81" s="149">
        <f>SUM(C82:C82)</f>
        <v>0</v>
      </c>
      <c r="D81" s="149">
        <f>SUM(D82:D82)</f>
        <v>0</v>
      </c>
      <c r="E81" s="150" t="s">
        <v>603</v>
      </c>
      <c r="F81" s="158">
        <v>213</v>
      </c>
    </row>
    <row r="82" spans="1:6" ht="22.5" customHeight="1">
      <c r="A82" s="153">
        <v>213006</v>
      </c>
      <c r="B82" s="164">
        <f t="shared" ref="B82" si="15">C82</f>
        <v>0</v>
      </c>
      <c r="C82" s="164">
        <f t="shared" ref="C82" si="16">D82</f>
        <v>0</v>
      </c>
      <c r="D82" s="162">
        <f>SUMIF(SalarySheet!$B:$B,"Trust Fund",SalarySheet!AZ:AZ)</f>
        <v>0</v>
      </c>
      <c r="E82" s="148" t="s">
        <v>654</v>
      </c>
      <c r="F82" s="153">
        <v>213006</v>
      </c>
    </row>
    <row r="83" spans="1:6" ht="22.5" customHeight="1" thickBot="1">
      <c r="A83" s="153"/>
      <c r="B83" s="151"/>
      <c r="C83" s="151"/>
      <c r="D83" s="151"/>
      <c r="E83" s="152"/>
      <c r="F83" s="153"/>
    </row>
    <row r="84" spans="1:6" ht="22.5" customHeight="1" thickBot="1">
      <c r="A84" s="158">
        <v>221</v>
      </c>
      <c r="B84" s="149">
        <f t="shared" ref="B84:C84" si="17">SUM(B85:B90)</f>
        <v>0</v>
      </c>
      <c r="C84" s="149">
        <f t="shared" si="17"/>
        <v>0</v>
      </c>
      <c r="D84" s="149">
        <f>SUM(D85:D90)</f>
        <v>0</v>
      </c>
      <c r="E84" s="150" t="s">
        <v>604</v>
      </c>
      <c r="F84" s="158">
        <v>221</v>
      </c>
    </row>
    <row r="85" spans="1:6" ht="22.5" customHeight="1">
      <c r="A85" s="153">
        <v>221001</v>
      </c>
      <c r="B85" s="163"/>
      <c r="C85" s="163"/>
      <c r="D85" s="163"/>
      <c r="E85" s="160" t="s">
        <v>655</v>
      </c>
      <c r="F85" s="153">
        <v>221001</v>
      </c>
    </row>
    <row r="86" spans="1:6" ht="22.5" customHeight="1">
      <c r="A86" s="153">
        <v>221002</v>
      </c>
      <c r="B86" s="164"/>
      <c r="C86" s="164"/>
      <c r="D86" s="164"/>
      <c r="E86" s="148" t="s">
        <v>656</v>
      </c>
      <c r="F86" s="153">
        <v>221002</v>
      </c>
    </row>
    <row r="87" spans="1:6" ht="22.5" customHeight="1">
      <c r="A87" s="153">
        <v>221003</v>
      </c>
      <c r="B87" s="164"/>
      <c r="C87" s="164"/>
      <c r="D87" s="164"/>
      <c r="E87" s="148" t="s">
        <v>657</v>
      </c>
      <c r="F87" s="153">
        <v>221003</v>
      </c>
    </row>
    <row r="88" spans="1:6" ht="22.5" customHeight="1">
      <c r="A88" s="153">
        <v>221004</v>
      </c>
      <c r="B88" s="164"/>
      <c r="C88" s="164"/>
      <c r="D88" s="164"/>
      <c r="E88" s="148" t="s">
        <v>658</v>
      </c>
      <c r="F88" s="153">
        <v>221004</v>
      </c>
    </row>
    <row r="89" spans="1:6" ht="22.5" customHeight="1">
      <c r="A89" s="153">
        <v>221005</v>
      </c>
      <c r="B89" s="164"/>
      <c r="C89" s="164"/>
      <c r="D89" s="164"/>
      <c r="E89" s="148" t="s">
        <v>659</v>
      </c>
      <c r="F89" s="153">
        <v>221005</v>
      </c>
    </row>
    <row r="90" spans="1:6" ht="22.5" customHeight="1">
      <c r="A90" s="153">
        <v>221999</v>
      </c>
      <c r="B90" s="164"/>
      <c r="C90" s="164"/>
      <c r="D90" s="164"/>
      <c r="E90" s="148" t="s">
        <v>445</v>
      </c>
      <c r="F90" s="153">
        <v>221999</v>
      </c>
    </row>
    <row r="91" spans="1:6" ht="22.5" customHeight="1" thickBot="1">
      <c r="A91" s="153"/>
      <c r="B91" s="151"/>
      <c r="C91" s="151"/>
      <c r="D91" s="151"/>
      <c r="E91" s="152"/>
      <c r="F91" s="153"/>
    </row>
    <row r="92" spans="1:6" ht="22.5" customHeight="1" thickBot="1">
      <c r="A92" s="158">
        <v>222</v>
      </c>
      <c r="B92" s="149">
        <f t="shared" ref="B92:C92" si="18">SUM(B93:B104)</f>
        <v>0</v>
      </c>
      <c r="C92" s="149">
        <f t="shared" si="18"/>
        <v>0</v>
      </c>
      <c r="D92" s="149">
        <f>SUM(D93:D104)</f>
        <v>0</v>
      </c>
      <c r="E92" s="150" t="s">
        <v>605</v>
      </c>
      <c r="F92" s="158">
        <v>222</v>
      </c>
    </row>
    <row r="93" spans="1:6" ht="22.5" customHeight="1">
      <c r="A93" s="153">
        <v>222001</v>
      </c>
      <c r="B93" s="163"/>
      <c r="C93" s="163"/>
      <c r="D93" s="163"/>
      <c r="E93" s="160" t="s">
        <v>660</v>
      </c>
      <c r="F93" s="153">
        <v>222001</v>
      </c>
    </row>
    <row r="94" spans="1:6" ht="22.5" customHeight="1">
      <c r="A94" s="153">
        <v>222002</v>
      </c>
      <c r="B94" s="164"/>
      <c r="C94" s="164"/>
      <c r="D94" s="164"/>
      <c r="E94" s="148" t="s">
        <v>661</v>
      </c>
      <c r="F94" s="153">
        <v>222002</v>
      </c>
    </row>
    <row r="95" spans="1:6" ht="22.5" customHeight="1">
      <c r="A95" s="153">
        <v>222003</v>
      </c>
      <c r="B95" s="164"/>
      <c r="C95" s="164"/>
      <c r="D95" s="164"/>
      <c r="E95" s="148" t="s">
        <v>662</v>
      </c>
      <c r="F95" s="153">
        <v>222003</v>
      </c>
    </row>
    <row r="96" spans="1:6" ht="22.5" customHeight="1">
      <c r="A96" s="153">
        <v>222004</v>
      </c>
      <c r="B96" s="164"/>
      <c r="C96" s="164"/>
      <c r="D96" s="164"/>
      <c r="E96" s="148" t="s">
        <v>663</v>
      </c>
      <c r="F96" s="153">
        <v>222004</v>
      </c>
    </row>
    <row r="97" spans="1:6" ht="22.5" customHeight="1">
      <c r="A97" s="153">
        <v>222005</v>
      </c>
      <c r="B97" s="164"/>
      <c r="C97" s="164"/>
      <c r="D97" s="164"/>
      <c r="E97" s="148" t="s">
        <v>450</v>
      </c>
      <c r="F97" s="153">
        <v>222005</v>
      </c>
    </row>
    <row r="98" spans="1:6" ht="22.5" customHeight="1">
      <c r="A98" s="153">
        <v>222006</v>
      </c>
      <c r="B98" s="164"/>
      <c r="C98" s="164"/>
      <c r="D98" s="164"/>
      <c r="E98" s="148" t="s">
        <v>664</v>
      </c>
      <c r="F98" s="153">
        <v>222006</v>
      </c>
    </row>
    <row r="99" spans="1:6" ht="22.5" customHeight="1">
      <c r="A99" s="153">
        <v>222007</v>
      </c>
      <c r="B99" s="164"/>
      <c r="C99" s="164"/>
      <c r="D99" s="164"/>
      <c r="E99" s="148" t="s">
        <v>452</v>
      </c>
      <c r="F99" s="153">
        <v>222007</v>
      </c>
    </row>
    <row r="100" spans="1:6" ht="22.5" customHeight="1">
      <c r="A100" s="153">
        <v>222008</v>
      </c>
      <c r="B100" s="164"/>
      <c r="C100" s="164"/>
      <c r="D100" s="164"/>
      <c r="E100" s="148" t="s">
        <v>453</v>
      </c>
      <c r="F100" s="153">
        <v>222008</v>
      </c>
    </row>
    <row r="101" spans="1:6" ht="22.5" customHeight="1">
      <c r="A101" s="153">
        <v>222009</v>
      </c>
      <c r="B101" s="164"/>
      <c r="C101" s="164"/>
      <c r="D101" s="164"/>
      <c r="E101" s="148" t="s">
        <v>665</v>
      </c>
      <c r="F101" s="153">
        <v>222009</v>
      </c>
    </row>
    <row r="102" spans="1:6" ht="22.5" customHeight="1">
      <c r="A102" s="153">
        <v>222010</v>
      </c>
      <c r="B102" s="164"/>
      <c r="C102" s="164"/>
      <c r="D102" s="164"/>
      <c r="E102" s="148" t="s">
        <v>455</v>
      </c>
      <c r="F102" s="153">
        <v>222010</v>
      </c>
    </row>
    <row r="103" spans="1:6" ht="22.5" customHeight="1">
      <c r="A103" s="153">
        <v>222011</v>
      </c>
      <c r="B103" s="164"/>
      <c r="C103" s="164"/>
      <c r="D103" s="164"/>
      <c r="E103" s="148" t="s">
        <v>666</v>
      </c>
      <c r="F103" s="153">
        <v>222011</v>
      </c>
    </row>
    <row r="104" spans="1:6" ht="22.5" customHeight="1">
      <c r="A104" s="153">
        <v>222999</v>
      </c>
      <c r="B104" s="164"/>
      <c r="C104" s="164"/>
      <c r="D104" s="164"/>
      <c r="E104" s="148" t="s">
        <v>667</v>
      </c>
      <c r="F104" s="153">
        <v>222999</v>
      </c>
    </row>
    <row r="105" spans="1:6" ht="22.5" customHeight="1" thickBot="1">
      <c r="A105" s="153"/>
      <c r="B105" s="151"/>
      <c r="C105" s="151"/>
      <c r="D105" s="151"/>
      <c r="E105" s="152"/>
      <c r="F105" s="153"/>
    </row>
    <row r="106" spans="1:6" ht="22.5" customHeight="1" thickBot="1">
      <c r="A106" s="158">
        <v>223</v>
      </c>
      <c r="B106" s="149">
        <f t="shared" ref="B106:C106" si="19">SUM(B107:B133)</f>
        <v>0</v>
      </c>
      <c r="C106" s="149">
        <f t="shared" si="19"/>
        <v>0</v>
      </c>
      <c r="D106" s="149">
        <f>SUM(D107:D133)</f>
        <v>0</v>
      </c>
      <c r="E106" s="150" t="s">
        <v>606</v>
      </c>
      <c r="F106" s="158">
        <v>223</v>
      </c>
    </row>
    <row r="107" spans="1:6" ht="22.5" customHeight="1">
      <c r="A107" s="153">
        <v>223001</v>
      </c>
      <c r="B107" s="163"/>
      <c r="C107" s="163"/>
      <c r="D107" s="163"/>
      <c r="E107" s="160" t="s">
        <v>668</v>
      </c>
      <c r="F107" s="153">
        <v>223001</v>
      </c>
    </row>
    <row r="108" spans="1:6" ht="22.5" customHeight="1">
      <c r="A108" s="153">
        <v>223002</v>
      </c>
      <c r="B108" s="164"/>
      <c r="C108" s="164"/>
      <c r="D108" s="164"/>
      <c r="E108" s="148" t="s">
        <v>459</v>
      </c>
      <c r="F108" s="153">
        <v>223002</v>
      </c>
    </row>
    <row r="109" spans="1:6" ht="22.5" customHeight="1">
      <c r="A109" s="153">
        <v>223003</v>
      </c>
      <c r="B109" s="164"/>
      <c r="C109" s="164"/>
      <c r="D109" s="164"/>
      <c r="E109" s="148" t="s">
        <v>669</v>
      </c>
      <c r="F109" s="153">
        <v>223003</v>
      </c>
    </row>
    <row r="110" spans="1:6" ht="22.5" customHeight="1">
      <c r="A110" s="153">
        <v>223004</v>
      </c>
      <c r="B110" s="164"/>
      <c r="C110" s="164"/>
      <c r="D110" s="164"/>
      <c r="E110" s="148" t="s">
        <v>461</v>
      </c>
      <c r="F110" s="153">
        <v>223004</v>
      </c>
    </row>
    <row r="111" spans="1:6" ht="22.5" customHeight="1">
      <c r="A111" s="153">
        <v>223005</v>
      </c>
      <c r="B111" s="164"/>
      <c r="C111" s="164"/>
      <c r="D111" s="164"/>
      <c r="E111" s="148" t="s">
        <v>462</v>
      </c>
      <c r="F111" s="153">
        <v>223005</v>
      </c>
    </row>
    <row r="112" spans="1:6" ht="22.5" customHeight="1">
      <c r="A112" s="153">
        <v>223006</v>
      </c>
      <c r="B112" s="164"/>
      <c r="C112" s="164"/>
      <c r="D112" s="164"/>
      <c r="E112" s="148" t="s">
        <v>463</v>
      </c>
      <c r="F112" s="153">
        <v>223006</v>
      </c>
    </row>
    <row r="113" spans="1:6" ht="22.5" customHeight="1">
      <c r="A113" s="153">
        <v>223007</v>
      </c>
      <c r="B113" s="164"/>
      <c r="C113" s="164"/>
      <c r="D113" s="164"/>
      <c r="E113" s="148" t="s">
        <v>670</v>
      </c>
      <c r="F113" s="153">
        <v>223007</v>
      </c>
    </row>
    <row r="114" spans="1:6" ht="22.5" customHeight="1">
      <c r="A114" s="153">
        <v>223008</v>
      </c>
      <c r="B114" s="164"/>
      <c r="C114" s="164"/>
      <c r="D114" s="164"/>
      <c r="E114" s="148" t="s">
        <v>671</v>
      </c>
      <c r="F114" s="153">
        <v>223008</v>
      </c>
    </row>
    <row r="115" spans="1:6" ht="22.5" customHeight="1">
      <c r="A115" s="153">
        <v>223009</v>
      </c>
      <c r="B115" s="164"/>
      <c r="C115" s="164"/>
      <c r="D115" s="164"/>
      <c r="E115" s="148" t="s">
        <v>466</v>
      </c>
      <c r="F115" s="153">
        <v>223009</v>
      </c>
    </row>
    <row r="116" spans="1:6" ht="22.5" customHeight="1">
      <c r="A116" s="153">
        <v>223010</v>
      </c>
      <c r="B116" s="164"/>
      <c r="C116" s="164"/>
      <c r="D116" s="164"/>
      <c r="E116" s="148" t="s">
        <v>672</v>
      </c>
      <c r="F116" s="153">
        <v>223010</v>
      </c>
    </row>
    <row r="117" spans="1:6" ht="22.5" customHeight="1">
      <c r="A117" s="153">
        <v>223011</v>
      </c>
      <c r="B117" s="164"/>
      <c r="C117" s="164"/>
      <c r="D117" s="164"/>
      <c r="E117" s="148" t="s">
        <v>468</v>
      </c>
      <c r="F117" s="153">
        <v>223011</v>
      </c>
    </row>
    <row r="118" spans="1:6" ht="22.5" customHeight="1">
      <c r="A118" s="153">
        <v>223012</v>
      </c>
      <c r="B118" s="164"/>
      <c r="C118" s="164"/>
      <c r="D118" s="164"/>
      <c r="E118" s="148" t="s">
        <v>673</v>
      </c>
      <c r="F118" s="153">
        <v>223012</v>
      </c>
    </row>
    <row r="119" spans="1:6" ht="22.5" customHeight="1">
      <c r="A119" s="153">
        <v>223013</v>
      </c>
      <c r="B119" s="164"/>
      <c r="C119" s="164"/>
      <c r="D119" s="164"/>
      <c r="E119" s="148" t="s">
        <v>674</v>
      </c>
      <c r="F119" s="153">
        <v>223013</v>
      </c>
    </row>
    <row r="120" spans="1:6" ht="22.5" customHeight="1">
      <c r="A120" s="153">
        <v>223014</v>
      </c>
      <c r="B120" s="164"/>
      <c r="C120" s="164"/>
      <c r="D120" s="164"/>
      <c r="E120" s="148" t="s">
        <v>675</v>
      </c>
      <c r="F120" s="153">
        <v>223014</v>
      </c>
    </row>
    <row r="121" spans="1:6" ht="22.5" customHeight="1">
      <c r="A121" s="153">
        <v>223015</v>
      </c>
      <c r="B121" s="164"/>
      <c r="C121" s="164"/>
      <c r="D121" s="164"/>
      <c r="E121" s="148" t="s">
        <v>676</v>
      </c>
      <c r="F121" s="153">
        <v>223015</v>
      </c>
    </row>
    <row r="122" spans="1:6" ht="22.5" customHeight="1">
      <c r="A122" s="153">
        <v>223016</v>
      </c>
      <c r="B122" s="164"/>
      <c r="C122" s="164"/>
      <c r="D122" s="164"/>
      <c r="E122" s="148" t="s">
        <v>677</v>
      </c>
      <c r="F122" s="153">
        <v>223016</v>
      </c>
    </row>
    <row r="123" spans="1:6" ht="22.5" customHeight="1">
      <c r="A123" s="153">
        <v>223017</v>
      </c>
      <c r="B123" s="164"/>
      <c r="C123" s="164"/>
      <c r="D123" s="164"/>
      <c r="E123" s="148" t="s">
        <v>678</v>
      </c>
      <c r="F123" s="153">
        <v>223017</v>
      </c>
    </row>
    <row r="124" spans="1:6" ht="22.5" customHeight="1">
      <c r="A124" s="153">
        <v>223018</v>
      </c>
      <c r="B124" s="164"/>
      <c r="C124" s="164"/>
      <c r="D124" s="164"/>
      <c r="E124" s="148" t="s">
        <v>679</v>
      </c>
      <c r="F124" s="153">
        <v>223018</v>
      </c>
    </row>
    <row r="125" spans="1:6" ht="22.5" customHeight="1">
      <c r="A125" s="153">
        <v>223019</v>
      </c>
      <c r="B125" s="164"/>
      <c r="C125" s="164"/>
      <c r="D125" s="164"/>
      <c r="E125" s="148" t="s">
        <v>680</v>
      </c>
      <c r="F125" s="153">
        <v>223019</v>
      </c>
    </row>
    <row r="126" spans="1:6" ht="22.5" customHeight="1">
      <c r="A126" s="153">
        <v>223020</v>
      </c>
      <c r="B126" s="164"/>
      <c r="C126" s="164"/>
      <c r="D126" s="164"/>
      <c r="E126" s="148" t="s">
        <v>477</v>
      </c>
      <c r="F126" s="153">
        <v>223020</v>
      </c>
    </row>
    <row r="127" spans="1:6" ht="22.5" customHeight="1">
      <c r="A127" s="153">
        <v>223021</v>
      </c>
      <c r="B127" s="164"/>
      <c r="C127" s="164"/>
      <c r="D127" s="164"/>
      <c r="E127" s="148" t="s">
        <v>478</v>
      </c>
      <c r="F127" s="153">
        <v>223021</v>
      </c>
    </row>
    <row r="128" spans="1:6" ht="22.5" customHeight="1">
      <c r="A128" s="153">
        <v>223022</v>
      </c>
      <c r="B128" s="164"/>
      <c r="C128" s="164"/>
      <c r="D128" s="164"/>
      <c r="E128" s="148" t="s">
        <v>681</v>
      </c>
      <c r="F128" s="153">
        <v>223022</v>
      </c>
    </row>
    <row r="129" spans="1:6" ht="22.5" customHeight="1">
      <c r="A129" s="153">
        <v>223023</v>
      </c>
      <c r="B129" s="164"/>
      <c r="C129" s="164"/>
      <c r="D129" s="164"/>
      <c r="E129" s="148" t="s">
        <v>682</v>
      </c>
      <c r="F129" s="153">
        <v>223023</v>
      </c>
    </row>
    <row r="130" spans="1:6" ht="22.5" customHeight="1">
      <c r="A130" s="153">
        <v>223024</v>
      </c>
      <c r="B130" s="164"/>
      <c r="C130" s="164"/>
      <c r="D130" s="164"/>
      <c r="E130" s="148" t="s">
        <v>481</v>
      </c>
      <c r="F130" s="153">
        <v>223024</v>
      </c>
    </row>
    <row r="131" spans="1:6" ht="22.5" customHeight="1">
      <c r="A131" s="153">
        <v>223025</v>
      </c>
      <c r="B131" s="164"/>
      <c r="C131" s="164"/>
      <c r="D131" s="164"/>
      <c r="E131" s="148" t="s">
        <v>683</v>
      </c>
      <c r="F131" s="153">
        <v>223025</v>
      </c>
    </row>
    <row r="132" spans="1:6" ht="22.5" customHeight="1">
      <c r="A132" s="153">
        <f>F132</f>
        <v>223026</v>
      </c>
      <c r="B132" s="164"/>
      <c r="C132" s="164"/>
      <c r="D132" s="164"/>
      <c r="E132" s="148" t="s">
        <v>1137</v>
      </c>
      <c r="F132" s="153">
        <v>223026</v>
      </c>
    </row>
    <row r="133" spans="1:6" ht="22.5" customHeight="1">
      <c r="A133" s="153">
        <v>223999</v>
      </c>
      <c r="B133" s="164"/>
      <c r="C133" s="164"/>
      <c r="D133" s="164"/>
      <c r="E133" s="148" t="s">
        <v>684</v>
      </c>
      <c r="F133" s="153">
        <v>223999</v>
      </c>
    </row>
    <row r="134" spans="1:6" ht="22.5" customHeight="1" thickBot="1">
      <c r="A134" s="153"/>
      <c r="B134" s="151"/>
      <c r="C134" s="151"/>
      <c r="D134" s="151"/>
      <c r="E134" s="152"/>
      <c r="F134" s="153"/>
    </row>
    <row r="135" spans="1:6" ht="22.5" customHeight="1" thickBot="1">
      <c r="A135" s="158">
        <v>224</v>
      </c>
      <c r="B135" s="149">
        <f t="shared" ref="B135:C135" si="20">SUM(B136:B140)</f>
        <v>0</v>
      </c>
      <c r="C135" s="149">
        <f t="shared" si="20"/>
        <v>0</v>
      </c>
      <c r="D135" s="149">
        <f>SUM(D136:D140)</f>
        <v>0</v>
      </c>
      <c r="E135" s="150" t="s">
        <v>607</v>
      </c>
      <c r="F135" s="158">
        <v>224</v>
      </c>
    </row>
    <row r="136" spans="1:6" ht="22.5" customHeight="1">
      <c r="A136" s="153">
        <v>224001</v>
      </c>
      <c r="B136" s="163"/>
      <c r="C136" s="163"/>
      <c r="D136" s="163"/>
      <c r="E136" s="160" t="s">
        <v>484</v>
      </c>
      <c r="F136" s="153">
        <v>224001</v>
      </c>
    </row>
    <row r="137" spans="1:6" ht="22.5" customHeight="1">
      <c r="A137" s="153">
        <v>224011</v>
      </c>
      <c r="B137" s="164"/>
      <c r="C137" s="164"/>
      <c r="D137" s="164"/>
      <c r="E137" s="148" t="s">
        <v>485</v>
      </c>
      <c r="F137" s="153">
        <v>224011</v>
      </c>
    </row>
    <row r="138" spans="1:6" ht="22.5" customHeight="1">
      <c r="A138" s="153">
        <v>224021</v>
      </c>
      <c r="B138" s="164"/>
      <c r="C138" s="164"/>
      <c r="D138" s="164"/>
      <c r="E138" s="148" t="s">
        <v>685</v>
      </c>
      <c r="F138" s="153">
        <v>224021</v>
      </c>
    </row>
    <row r="139" spans="1:6" ht="22.5" customHeight="1">
      <c r="A139" s="153">
        <v>224022</v>
      </c>
      <c r="B139" s="164"/>
      <c r="C139" s="164"/>
      <c r="D139" s="164"/>
      <c r="E139" s="148" t="s">
        <v>686</v>
      </c>
      <c r="F139" s="153">
        <v>224022</v>
      </c>
    </row>
    <row r="140" spans="1:6" ht="22.5" customHeight="1">
      <c r="A140" s="153">
        <v>224999</v>
      </c>
      <c r="B140" s="164"/>
      <c r="C140" s="164"/>
      <c r="D140" s="164"/>
      <c r="E140" s="148" t="s">
        <v>687</v>
      </c>
      <c r="F140" s="153">
        <v>224999</v>
      </c>
    </row>
    <row r="141" spans="1:6" ht="22.5" customHeight="1" thickBot="1">
      <c r="A141" s="153"/>
      <c r="B141" s="151"/>
      <c r="C141" s="151"/>
      <c r="D141" s="151"/>
      <c r="E141" s="152"/>
      <c r="F141" s="153"/>
    </row>
    <row r="142" spans="1:6" ht="22.5" customHeight="1" thickBot="1">
      <c r="A142" s="158">
        <v>225</v>
      </c>
      <c r="B142" s="149">
        <f t="shared" ref="B142:C142" si="21">SUM(B143:B148)</f>
        <v>0</v>
      </c>
      <c r="C142" s="149">
        <f t="shared" si="21"/>
        <v>0</v>
      </c>
      <c r="D142" s="149">
        <f>SUM(D143:D148)</f>
        <v>0</v>
      </c>
      <c r="E142" s="150" t="s">
        <v>608</v>
      </c>
      <c r="F142" s="158">
        <v>225</v>
      </c>
    </row>
    <row r="143" spans="1:6" ht="22.5" customHeight="1">
      <c r="A143" s="153">
        <v>225001</v>
      </c>
      <c r="B143" s="163"/>
      <c r="C143" s="163"/>
      <c r="D143" s="163"/>
      <c r="E143" s="160" t="s">
        <v>489</v>
      </c>
      <c r="F143" s="153">
        <v>225001</v>
      </c>
    </row>
    <row r="144" spans="1:6" ht="22.5" customHeight="1">
      <c r="A144" s="153">
        <v>225002</v>
      </c>
      <c r="B144" s="164"/>
      <c r="C144" s="164"/>
      <c r="D144" s="164"/>
      <c r="E144" s="148" t="s">
        <v>688</v>
      </c>
      <c r="F144" s="153">
        <v>225002</v>
      </c>
    </row>
    <row r="145" spans="1:6" ht="22.5" customHeight="1">
      <c r="A145" s="153">
        <v>225003</v>
      </c>
      <c r="B145" s="164"/>
      <c r="C145" s="164"/>
      <c r="D145" s="164"/>
      <c r="E145" s="148" t="s">
        <v>689</v>
      </c>
      <c r="F145" s="153">
        <v>225003</v>
      </c>
    </row>
    <row r="146" spans="1:6" ht="22.5" customHeight="1">
      <c r="A146" s="153">
        <v>225004</v>
      </c>
      <c r="B146" s="164"/>
      <c r="C146" s="164"/>
      <c r="D146" s="164"/>
      <c r="E146" s="148" t="s">
        <v>690</v>
      </c>
      <c r="F146" s="153">
        <v>225004</v>
      </c>
    </row>
    <row r="147" spans="1:6" ht="22.5" customHeight="1">
      <c r="A147" s="153">
        <v>225005</v>
      </c>
      <c r="B147" s="164"/>
      <c r="C147" s="164"/>
      <c r="D147" s="164"/>
      <c r="E147" s="148" t="s">
        <v>691</v>
      </c>
      <c r="F147" s="153">
        <v>225005</v>
      </c>
    </row>
    <row r="148" spans="1:6" ht="22.5" customHeight="1">
      <c r="A148" s="153">
        <v>225006</v>
      </c>
      <c r="B148" s="164"/>
      <c r="C148" s="164"/>
      <c r="D148" s="164"/>
      <c r="E148" s="148" t="s">
        <v>692</v>
      </c>
      <c r="F148" s="153">
        <v>225006</v>
      </c>
    </row>
    <row r="149" spans="1:6" ht="22.5" customHeight="1" thickBot="1">
      <c r="A149" s="153"/>
      <c r="B149" s="151"/>
      <c r="C149" s="151"/>
      <c r="D149" s="151"/>
      <c r="E149" s="152"/>
      <c r="F149" s="153"/>
    </row>
    <row r="150" spans="1:6" ht="22.5" customHeight="1" thickBot="1">
      <c r="A150" s="158">
        <v>226</v>
      </c>
      <c r="B150" s="149">
        <f t="shared" ref="B150:C150" si="22">SUM(B151:B168)</f>
        <v>0</v>
      </c>
      <c r="C150" s="149">
        <f t="shared" si="22"/>
        <v>0</v>
      </c>
      <c r="D150" s="149">
        <f>SUM(D151:D168)</f>
        <v>0</v>
      </c>
      <c r="E150" s="150" t="s">
        <v>609</v>
      </c>
      <c r="F150" s="158">
        <v>226</v>
      </c>
    </row>
    <row r="151" spans="1:6" ht="22.5" customHeight="1">
      <c r="A151" s="153">
        <v>226001</v>
      </c>
      <c r="B151" s="163"/>
      <c r="C151" s="163"/>
      <c r="D151" s="163"/>
      <c r="E151" s="160" t="s">
        <v>693</v>
      </c>
      <c r="F151" s="153">
        <v>226001</v>
      </c>
    </row>
    <row r="152" spans="1:6" ht="22.5" customHeight="1">
      <c r="A152" s="153">
        <v>226002</v>
      </c>
      <c r="B152" s="164"/>
      <c r="C152" s="164"/>
      <c r="D152" s="164"/>
      <c r="E152" s="148" t="s">
        <v>694</v>
      </c>
      <c r="F152" s="153">
        <v>226002</v>
      </c>
    </row>
    <row r="153" spans="1:6" ht="22.5" customHeight="1">
      <c r="A153" s="153">
        <v>226003</v>
      </c>
      <c r="B153" s="164"/>
      <c r="C153" s="164"/>
      <c r="D153" s="164"/>
      <c r="E153" s="148" t="s">
        <v>695</v>
      </c>
      <c r="F153" s="153">
        <v>226003</v>
      </c>
    </row>
    <row r="154" spans="1:6" ht="22.5" customHeight="1">
      <c r="A154" s="153">
        <v>226004</v>
      </c>
      <c r="B154" s="164"/>
      <c r="C154" s="164"/>
      <c r="D154" s="164"/>
      <c r="E154" s="148" t="s">
        <v>696</v>
      </c>
      <c r="F154" s="153">
        <v>226004</v>
      </c>
    </row>
    <row r="155" spans="1:6" ht="22.5" customHeight="1">
      <c r="A155" s="153">
        <v>226005</v>
      </c>
      <c r="B155" s="164"/>
      <c r="C155" s="164"/>
      <c r="D155" s="164"/>
      <c r="E155" s="148" t="s">
        <v>697</v>
      </c>
      <c r="F155" s="153">
        <v>226005</v>
      </c>
    </row>
    <row r="156" spans="1:6" ht="22.5" customHeight="1">
      <c r="A156" s="153">
        <v>226006</v>
      </c>
      <c r="B156" s="164"/>
      <c r="C156" s="164"/>
      <c r="D156" s="164"/>
      <c r="E156" s="148" t="s">
        <v>698</v>
      </c>
      <c r="F156" s="153">
        <v>226006</v>
      </c>
    </row>
    <row r="157" spans="1:6" ht="22.5" customHeight="1">
      <c r="A157" s="153">
        <v>226007</v>
      </c>
      <c r="B157" s="164"/>
      <c r="C157" s="164"/>
      <c r="D157" s="164"/>
      <c r="E157" s="148" t="s">
        <v>699</v>
      </c>
      <c r="F157" s="153">
        <v>226007</v>
      </c>
    </row>
    <row r="158" spans="1:6" ht="22.5" customHeight="1">
      <c r="A158" s="153">
        <v>226008</v>
      </c>
      <c r="B158" s="164"/>
      <c r="C158" s="164"/>
      <c r="D158" s="164"/>
      <c r="E158" s="148" t="s">
        <v>700</v>
      </c>
      <c r="F158" s="153">
        <v>226008</v>
      </c>
    </row>
    <row r="159" spans="1:6" ht="22.5" customHeight="1">
      <c r="A159" s="153">
        <v>226009</v>
      </c>
      <c r="B159" s="164"/>
      <c r="C159" s="164"/>
      <c r="D159" s="164"/>
      <c r="E159" s="148" t="s">
        <v>701</v>
      </c>
      <c r="F159" s="153">
        <v>226009</v>
      </c>
    </row>
    <row r="160" spans="1:6" ht="22.5" customHeight="1">
      <c r="A160" s="153">
        <v>226010</v>
      </c>
      <c r="B160" s="164"/>
      <c r="C160" s="164"/>
      <c r="D160" s="164"/>
      <c r="E160" s="148" t="s">
        <v>702</v>
      </c>
      <c r="F160" s="153">
        <v>226010</v>
      </c>
    </row>
    <row r="161" spans="1:6" ht="22.5" customHeight="1">
      <c r="A161" s="153">
        <v>226011</v>
      </c>
      <c r="B161" s="164"/>
      <c r="C161" s="164"/>
      <c r="D161" s="164"/>
      <c r="E161" s="148" t="s">
        <v>703</v>
      </c>
      <c r="F161" s="153">
        <v>226011</v>
      </c>
    </row>
    <row r="162" spans="1:6" ht="22.5" customHeight="1">
      <c r="A162" s="153">
        <v>226012</v>
      </c>
      <c r="B162" s="164"/>
      <c r="C162" s="164"/>
      <c r="D162" s="164"/>
      <c r="E162" s="148" t="s">
        <v>704</v>
      </c>
      <c r="F162" s="153">
        <v>226012</v>
      </c>
    </row>
    <row r="163" spans="1:6" ht="22.5" customHeight="1">
      <c r="A163" s="153">
        <v>226013</v>
      </c>
      <c r="B163" s="164"/>
      <c r="C163" s="164"/>
      <c r="D163" s="164"/>
      <c r="E163" s="148" t="s">
        <v>705</v>
      </c>
      <c r="F163" s="153">
        <v>226013</v>
      </c>
    </row>
    <row r="164" spans="1:6" ht="22.5" customHeight="1">
      <c r="A164" s="153">
        <v>226014</v>
      </c>
      <c r="B164" s="164"/>
      <c r="C164" s="164"/>
      <c r="D164" s="164"/>
      <c r="E164" s="148" t="s">
        <v>706</v>
      </c>
      <c r="F164" s="153">
        <v>226014</v>
      </c>
    </row>
    <row r="165" spans="1:6" ht="22.5" customHeight="1">
      <c r="A165" s="153">
        <v>226015</v>
      </c>
      <c r="B165" s="164"/>
      <c r="C165" s="164"/>
      <c r="D165" s="164"/>
      <c r="E165" s="148" t="s">
        <v>707</v>
      </c>
      <c r="F165" s="153">
        <v>226015</v>
      </c>
    </row>
    <row r="166" spans="1:6" ht="22.5" customHeight="1">
      <c r="A166" s="153">
        <v>226016</v>
      </c>
      <c r="B166" s="164"/>
      <c r="C166" s="164"/>
      <c r="D166" s="164"/>
      <c r="E166" s="148" t="s">
        <v>708</v>
      </c>
      <c r="F166" s="153">
        <v>226016</v>
      </c>
    </row>
    <row r="167" spans="1:6" ht="22.5" customHeight="1">
      <c r="A167" s="153">
        <v>226017</v>
      </c>
      <c r="B167" s="164"/>
      <c r="C167" s="164"/>
      <c r="D167" s="164"/>
      <c r="E167" s="148" t="s">
        <v>709</v>
      </c>
      <c r="F167" s="153">
        <v>226017</v>
      </c>
    </row>
    <row r="168" spans="1:6" ht="22.5" customHeight="1">
      <c r="A168" s="153">
        <v>226018</v>
      </c>
      <c r="B168" s="164"/>
      <c r="C168" s="164"/>
      <c r="D168" s="164"/>
      <c r="E168" s="148" t="s">
        <v>512</v>
      </c>
      <c r="F168" s="153">
        <v>226018</v>
      </c>
    </row>
    <row r="169" spans="1:6" ht="22.5" customHeight="1" thickBot="1">
      <c r="A169" s="153"/>
      <c r="B169" s="151"/>
      <c r="C169" s="151"/>
      <c r="D169" s="151"/>
      <c r="E169" s="152"/>
      <c r="F169" s="153"/>
    </row>
    <row r="170" spans="1:6" ht="22.5" customHeight="1" thickBot="1">
      <c r="A170" s="158">
        <v>227</v>
      </c>
      <c r="B170" s="149">
        <f t="shared" ref="B170:C170" si="23">SUM(B171:B174)</f>
        <v>0</v>
      </c>
      <c r="C170" s="149">
        <f t="shared" si="23"/>
        <v>0</v>
      </c>
      <c r="D170" s="149">
        <f>SUM(D171:D174)</f>
        <v>0</v>
      </c>
      <c r="E170" s="150" t="s">
        <v>610</v>
      </c>
      <c r="F170" s="158">
        <v>227</v>
      </c>
    </row>
    <row r="171" spans="1:6" ht="22.5" customHeight="1">
      <c r="A171" s="153">
        <v>227001</v>
      </c>
      <c r="B171" s="163"/>
      <c r="C171" s="163"/>
      <c r="D171" s="163"/>
      <c r="E171" s="160" t="s">
        <v>710</v>
      </c>
      <c r="F171" s="153">
        <v>227001</v>
      </c>
    </row>
    <row r="172" spans="1:6" ht="22.5" customHeight="1">
      <c r="A172" s="153">
        <v>227002</v>
      </c>
      <c r="B172" s="164"/>
      <c r="C172" s="164"/>
      <c r="D172" s="164"/>
      <c r="E172" s="148" t="s">
        <v>711</v>
      </c>
      <c r="F172" s="153">
        <v>227002</v>
      </c>
    </row>
    <row r="173" spans="1:6" ht="22.5" customHeight="1">
      <c r="A173" s="153">
        <v>227003</v>
      </c>
      <c r="B173" s="164"/>
      <c r="C173" s="164"/>
      <c r="D173" s="164"/>
      <c r="E173" s="148" t="s">
        <v>712</v>
      </c>
      <c r="F173" s="153">
        <v>227003</v>
      </c>
    </row>
    <row r="174" spans="1:6" ht="22.5" customHeight="1">
      <c r="A174" s="153">
        <v>227011</v>
      </c>
      <c r="B174" s="164"/>
      <c r="C174" s="164"/>
      <c r="D174" s="164"/>
      <c r="E174" s="148" t="s">
        <v>713</v>
      </c>
      <c r="F174" s="153">
        <v>227011</v>
      </c>
    </row>
    <row r="175" spans="1:6" ht="22.5" customHeight="1" thickBot="1">
      <c r="A175" s="153"/>
      <c r="B175" s="151"/>
      <c r="C175" s="151"/>
      <c r="D175" s="151"/>
      <c r="E175" s="152"/>
      <c r="F175" s="153"/>
    </row>
    <row r="176" spans="1:6" ht="22.5" customHeight="1" thickBot="1">
      <c r="A176" s="158">
        <v>228</v>
      </c>
      <c r="B176" s="149">
        <f>SUM(B177:B194)</f>
        <v>0</v>
      </c>
      <c r="C176" s="149">
        <f>SUM(C177:C194)</f>
        <v>0</v>
      </c>
      <c r="D176" s="149">
        <f>SUM(D177:D194)</f>
        <v>276000</v>
      </c>
      <c r="E176" s="150" t="s">
        <v>611</v>
      </c>
      <c r="F176" s="158">
        <v>228</v>
      </c>
    </row>
    <row r="177" spans="1:6" ht="22.5" customHeight="1">
      <c r="A177" s="153">
        <v>228002</v>
      </c>
      <c r="B177" s="164"/>
      <c r="C177" s="164"/>
      <c r="D177" s="164"/>
      <c r="E177" s="148" t="s">
        <v>714</v>
      </c>
      <c r="F177" s="153">
        <v>228002</v>
      </c>
    </row>
    <row r="178" spans="1:6" ht="22.5" customHeight="1">
      <c r="A178" s="153">
        <v>228003</v>
      </c>
      <c r="B178" s="164"/>
      <c r="C178" s="164"/>
      <c r="D178" s="164"/>
      <c r="E178" s="148" t="s">
        <v>518</v>
      </c>
      <c r="F178" s="153">
        <v>228003</v>
      </c>
    </row>
    <row r="179" spans="1:6" ht="22.5" customHeight="1">
      <c r="A179" s="153">
        <v>228004</v>
      </c>
      <c r="B179" s="164"/>
      <c r="C179" s="164"/>
      <c r="D179" s="164"/>
      <c r="E179" s="148" t="s">
        <v>715</v>
      </c>
      <c r="F179" s="153">
        <v>228004</v>
      </c>
    </row>
    <row r="180" spans="1:6" ht="22.5" customHeight="1">
      <c r="A180" s="153">
        <v>228005</v>
      </c>
      <c r="B180" s="164"/>
      <c r="C180" s="164"/>
      <c r="D180" s="164"/>
      <c r="E180" s="148" t="s">
        <v>716</v>
      </c>
      <c r="F180" s="153">
        <v>228005</v>
      </c>
    </row>
    <row r="181" spans="1:6" ht="22.5" customHeight="1">
      <c r="A181" s="153">
        <v>228006</v>
      </c>
      <c r="B181" s="164"/>
      <c r="C181" s="164"/>
      <c r="D181" s="164"/>
      <c r="E181" s="148" t="s">
        <v>717</v>
      </c>
      <c r="F181" s="153">
        <v>228006</v>
      </c>
    </row>
    <row r="182" spans="1:6" ht="22.5" customHeight="1">
      <c r="A182" s="153">
        <v>228007</v>
      </c>
      <c r="B182" s="164"/>
      <c r="C182" s="164"/>
      <c r="D182" s="164"/>
      <c r="E182" s="148" t="s">
        <v>718</v>
      </c>
      <c r="F182" s="153">
        <v>228007</v>
      </c>
    </row>
    <row r="183" spans="1:6" ht="22.5" customHeight="1">
      <c r="A183" s="153">
        <v>228008</v>
      </c>
      <c r="B183" s="164"/>
      <c r="C183" s="164"/>
      <c r="D183" s="164"/>
      <c r="E183" s="148" t="s">
        <v>719</v>
      </c>
      <c r="F183" s="153">
        <v>228008</v>
      </c>
    </row>
    <row r="184" spans="1:6" ht="22.5" customHeight="1">
      <c r="A184" s="153">
        <v>228009</v>
      </c>
      <c r="B184" s="164"/>
      <c r="C184" s="164"/>
      <c r="D184" s="164">
        <f>23000*12</f>
        <v>276000</v>
      </c>
      <c r="E184" s="148" t="s">
        <v>720</v>
      </c>
      <c r="F184" s="153">
        <v>228009</v>
      </c>
    </row>
    <row r="185" spans="1:6" ht="22.5" customHeight="1">
      <c r="A185" s="153">
        <v>228010</v>
      </c>
      <c r="B185" s="164"/>
      <c r="C185" s="164"/>
      <c r="D185" s="164"/>
      <c r="E185" s="148" t="s">
        <v>721</v>
      </c>
      <c r="F185" s="153">
        <v>228010</v>
      </c>
    </row>
    <row r="186" spans="1:6" ht="22.5" customHeight="1">
      <c r="A186" s="153">
        <v>228014</v>
      </c>
      <c r="B186" s="164"/>
      <c r="C186" s="164"/>
      <c r="D186" s="164"/>
      <c r="E186" s="148" t="s">
        <v>722</v>
      </c>
      <c r="F186" s="153">
        <v>228014</v>
      </c>
    </row>
    <row r="187" spans="1:6" ht="22.5" customHeight="1">
      <c r="A187" s="153">
        <v>228015</v>
      </c>
      <c r="B187" s="164"/>
      <c r="C187" s="164"/>
      <c r="D187" s="164"/>
      <c r="E187" s="148" t="s">
        <v>527</v>
      </c>
      <c r="F187" s="153">
        <v>228015</v>
      </c>
    </row>
    <row r="188" spans="1:6" ht="22.5" customHeight="1">
      <c r="A188" s="153">
        <v>228016</v>
      </c>
      <c r="B188" s="164"/>
      <c r="C188" s="164"/>
      <c r="D188" s="164"/>
      <c r="E188" s="148" t="s">
        <v>528</v>
      </c>
      <c r="F188" s="153">
        <v>228016</v>
      </c>
    </row>
    <row r="189" spans="1:6" ht="22.5" customHeight="1">
      <c r="A189" s="153">
        <v>228017</v>
      </c>
      <c r="B189" s="164"/>
      <c r="C189" s="164"/>
      <c r="D189" s="164"/>
      <c r="E189" s="148" t="s">
        <v>723</v>
      </c>
      <c r="F189" s="153">
        <v>228017</v>
      </c>
    </row>
    <row r="190" spans="1:6" ht="22.5" customHeight="1">
      <c r="A190" s="153">
        <v>228019</v>
      </c>
      <c r="B190" s="164"/>
      <c r="C190" s="164"/>
      <c r="D190" s="164"/>
      <c r="E190" s="148" t="s">
        <v>530</v>
      </c>
      <c r="F190" s="153">
        <v>228019</v>
      </c>
    </row>
    <row r="191" spans="1:6" ht="22.5" customHeight="1">
      <c r="A191" s="153">
        <v>228022</v>
      </c>
      <c r="B191" s="164"/>
      <c r="C191" s="164"/>
      <c r="D191" s="164"/>
      <c r="E191" s="148" t="s">
        <v>531</v>
      </c>
      <c r="F191" s="153">
        <v>228022</v>
      </c>
    </row>
    <row r="192" spans="1:6" ht="22.5" customHeight="1">
      <c r="A192" s="153">
        <v>228024</v>
      </c>
      <c r="B192" s="164"/>
      <c r="C192" s="164"/>
      <c r="D192" s="164"/>
      <c r="E192" s="148" t="s">
        <v>532</v>
      </c>
      <c r="F192" s="153">
        <v>228024</v>
      </c>
    </row>
    <row r="193" spans="1:11" ht="22.5" customHeight="1">
      <c r="A193" s="153">
        <v>228027</v>
      </c>
      <c r="B193" s="164"/>
      <c r="C193" s="164"/>
      <c r="D193" s="164"/>
      <c r="E193" s="148" t="s">
        <v>533</v>
      </c>
      <c r="F193" s="153">
        <v>228027</v>
      </c>
    </row>
    <row r="194" spans="1:11" ht="22.5" customHeight="1">
      <c r="A194" s="153">
        <v>228999</v>
      </c>
      <c r="B194" s="164"/>
      <c r="C194" s="164"/>
      <c r="D194" s="164"/>
      <c r="E194" s="148" t="s">
        <v>724</v>
      </c>
      <c r="F194" s="153">
        <v>228999</v>
      </c>
    </row>
    <row r="195" spans="1:11" ht="22.5" customHeight="1" thickBot="1">
      <c r="A195" s="153"/>
      <c r="B195" s="151"/>
      <c r="C195" s="151"/>
      <c r="D195" s="151"/>
      <c r="E195" s="152"/>
      <c r="F195" s="153"/>
    </row>
    <row r="196" spans="1:11" ht="22.5" customHeight="1" thickBot="1">
      <c r="A196" s="158">
        <v>281</v>
      </c>
      <c r="B196" s="149">
        <f t="shared" ref="B196:C196" si="24">SUM(B197:B200)</f>
        <v>0</v>
      </c>
      <c r="C196" s="149">
        <f t="shared" si="24"/>
        <v>0</v>
      </c>
      <c r="D196" s="149">
        <f>SUM(D197:D200)</f>
        <v>0</v>
      </c>
      <c r="E196" s="150" t="s">
        <v>616</v>
      </c>
      <c r="F196" s="158">
        <v>281</v>
      </c>
    </row>
    <row r="197" spans="1:11" ht="22.5" customHeight="1">
      <c r="A197" s="153">
        <v>281001</v>
      </c>
      <c r="B197" s="163"/>
      <c r="C197" s="163"/>
      <c r="D197" s="163"/>
      <c r="E197" s="160" t="s">
        <v>725</v>
      </c>
      <c r="F197" s="153">
        <v>281001</v>
      </c>
    </row>
    <row r="198" spans="1:11" ht="22.5" customHeight="1">
      <c r="A198" s="153">
        <v>281002</v>
      </c>
      <c r="B198" s="164"/>
      <c r="C198" s="164"/>
      <c r="D198" s="164"/>
      <c r="E198" s="148" t="s">
        <v>726</v>
      </c>
      <c r="F198" s="153">
        <v>281002</v>
      </c>
    </row>
    <row r="199" spans="1:11" ht="22.5" customHeight="1">
      <c r="A199" s="153">
        <v>281003</v>
      </c>
      <c r="B199" s="164"/>
      <c r="C199" s="164"/>
      <c r="D199" s="164"/>
      <c r="E199" s="148" t="s">
        <v>727</v>
      </c>
      <c r="F199" s="153">
        <v>281003</v>
      </c>
    </row>
    <row r="200" spans="1:11" ht="22.5" customHeight="1">
      <c r="A200" s="153">
        <v>281999</v>
      </c>
      <c r="B200" s="164"/>
      <c r="C200" s="164"/>
      <c r="D200" s="164"/>
      <c r="E200" s="148" t="s">
        <v>538</v>
      </c>
      <c r="F200" s="153">
        <v>281999</v>
      </c>
    </row>
    <row r="201" spans="1:11" ht="22.5" customHeight="1" thickBot="1">
      <c r="A201" s="153"/>
      <c r="B201" s="151"/>
      <c r="C201" s="151"/>
      <c r="D201" s="151"/>
      <c r="E201" s="152"/>
      <c r="F201" s="153"/>
    </row>
    <row r="202" spans="1:11" ht="22.5" customHeight="1" thickBot="1">
      <c r="A202" s="158">
        <v>421</v>
      </c>
      <c r="B202" s="149">
        <f t="shared" ref="B202:C202" si="25">SUM(B203:B205)</f>
        <v>0</v>
      </c>
      <c r="C202" s="149">
        <f t="shared" si="25"/>
        <v>0</v>
      </c>
      <c r="D202" s="149">
        <f>SUM(D203:D205)</f>
        <v>0</v>
      </c>
      <c r="E202" s="150" t="s">
        <v>612</v>
      </c>
      <c r="F202" s="158">
        <v>421</v>
      </c>
    </row>
    <row r="203" spans="1:11" ht="22.5" customHeight="1">
      <c r="A203" s="153">
        <v>421001</v>
      </c>
      <c r="B203" s="162">
        <f>SUMIFS(PSIP!A:A,PSIP!$G:$G,Lists!$A$3,PSIP!$J:$J,'Budget(BG)'!$F203)</f>
        <v>0</v>
      </c>
      <c r="C203" s="162">
        <f>SUMIFS(PSIP!B:B,PSIP!$G:$G,Lists!$A$3,PSIP!$J:$J,'Budget(BG)'!$F203)</f>
        <v>0</v>
      </c>
      <c r="D203" s="162">
        <f>SUMIFS(PSIP!C:C,PSIP!$G:$G,Lists!$A$3,PSIP!$J:$J,'Budget(BG)'!$F203)</f>
        <v>0</v>
      </c>
      <c r="E203" s="148" t="s">
        <v>749</v>
      </c>
      <c r="F203" s="153">
        <v>421001</v>
      </c>
    </row>
    <row r="204" spans="1:11" ht="22.5" customHeight="1">
      <c r="A204" s="153">
        <v>421002</v>
      </c>
      <c r="B204" s="162">
        <f>SUMIFS(PSIP!A:A,PSIP!$G:$G,Lists!$A$3,PSIP!$J:$J,'Budget(BG)'!$F204)</f>
        <v>0</v>
      </c>
      <c r="C204" s="162">
        <f>SUMIFS(PSIP!B:B,PSIP!$G:$G,Lists!$A$3,PSIP!$J:$J,'Budget(BG)'!$F204)</f>
        <v>0</v>
      </c>
      <c r="D204" s="162">
        <f>SUMIFS(PSIP!C:C,PSIP!$G:$G,Lists!$A$3,PSIP!$J:$J,'Budget(BG)'!$F204)</f>
        <v>0</v>
      </c>
      <c r="E204" s="148" t="s">
        <v>539</v>
      </c>
      <c r="F204" s="153">
        <v>421002</v>
      </c>
    </row>
    <row r="205" spans="1:11" ht="22.5" customHeight="1">
      <c r="A205" s="153">
        <v>421003</v>
      </c>
      <c r="B205" s="162">
        <f>SUMIFS(PSIP!A:A,PSIP!$G:$G,Lists!$A$3,PSIP!$J:$J,'Budget(BG)'!$F205)</f>
        <v>0</v>
      </c>
      <c r="C205" s="162">
        <f>SUMIFS(PSIP!B:B,PSIP!$G:$G,Lists!$A$3,PSIP!$J:$J,'Budget(BG)'!$F205)</f>
        <v>0</v>
      </c>
      <c r="D205" s="162">
        <f>SUMIFS(PSIP!C:C,PSIP!$G:$G,Lists!$A$3,PSIP!$J:$J,'Budget(BG)'!$F205)</f>
        <v>0</v>
      </c>
      <c r="E205" s="148" t="s">
        <v>540</v>
      </c>
      <c r="F205" s="153">
        <v>421003</v>
      </c>
    </row>
    <row r="206" spans="1:11" ht="22.5" customHeight="1" thickBot="1">
      <c r="A206" s="153"/>
      <c r="B206" s="151"/>
      <c r="C206" s="151"/>
      <c r="D206" s="151"/>
      <c r="E206" s="152"/>
      <c r="F206" s="153"/>
    </row>
    <row r="207" spans="1:11" ht="22.5" customHeight="1" thickBot="1">
      <c r="A207" s="158">
        <v>422</v>
      </c>
      <c r="B207" s="149">
        <f t="shared" ref="B207:C207" si="26">SUM(B208:B213)</f>
        <v>0</v>
      </c>
      <c r="C207" s="149">
        <f t="shared" si="26"/>
        <v>0</v>
      </c>
      <c r="D207" s="149">
        <f>SUM(D208:D213)</f>
        <v>0</v>
      </c>
      <c r="E207" s="150" t="s">
        <v>613</v>
      </c>
      <c r="F207" s="158">
        <v>422</v>
      </c>
    </row>
    <row r="208" spans="1:11" ht="22.5" customHeight="1">
      <c r="A208" s="153">
        <v>422001</v>
      </c>
      <c r="B208" s="162">
        <f>SUMIFS(PSIP!A:A,PSIP!$G:$G,Lists!$A$3,PSIP!$J:$J,'Budget(BG)'!$F208)</f>
        <v>0</v>
      </c>
      <c r="C208" s="162">
        <f>SUMIFS(PSIP!B:B,PSIP!$G:$G,Lists!$A$3,PSIP!$J:$J,'Budget(BG)'!$F208)</f>
        <v>0</v>
      </c>
      <c r="D208" s="162">
        <f>SUMIFS(PSIP!C:C,PSIP!$G:$G,Lists!$A$3,PSIP!$J:$J,'Budget(BG)'!$F208)</f>
        <v>0</v>
      </c>
      <c r="E208" s="148" t="s">
        <v>541</v>
      </c>
      <c r="F208" s="153">
        <v>422001</v>
      </c>
      <c r="H208" s="259" t="s">
        <v>1116</v>
      </c>
      <c r="I208" s="260"/>
      <c r="J208" s="260"/>
      <c r="K208" s="261"/>
    </row>
    <row r="209" spans="1:11" ht="22.5" customHeight="1" thickBot="1">
      <c r="A209" s="153">
        <v>422002</v>
      </c>
      <c r="B209" s="162">
        <f>SUMIFS(PSIP!A:A,PSIP!$G:$G,Lists!$A$3,PSIP!$J:$J,'Budget(BG)'!$F209)</f>
        <v>0</v>
      </c>
      <c r="C209" s="162">
        <f>SUMIFS(PSIP!B:B,PSIP!$G:$G,Lists!$A$3,PSIP!$J:$J,'Budget(BG)'!$F209)</f>
        <v>0</v>
      </c>
      <c r="D209" s="162">
        <f>SUMIFS(PSIP!C:C,PSIP!$G:$G,Lists!$A$3,PSIP!$J:$J,'Budget(BG)'!$F209)</f>
        <v>0</v>
      </c>
      <c r="E209" s="148" t="s">
        <v>542</v>
      </c>
      <c r="F209" s="153">
        <v>422002</v>
      </c>
      <c r="H209" s="262"/>
      <c r="I209" s="263"/>
      <c r="J209" s="263"/>
      <c r="K209" s="264"/>
    </row>
    <row r="210" spans="1:11" ht="22.5" customHeight="1">
      <c r="A210" s="153">
        <v>422003</v>
      </c>
      <c r="B210" s="162">
        <f>SUMIFS(PSIP!A:A,PSIP!$G:$G,Lists!$A$3,PSIP!$J:$J,'Budget(BG)'!$F210)</f>
        <v>0</v>
      </c>
      <c r="C210" s="162">
        <f>SUMIFS(PSIP!B:B,PSIP!$G:$G,Lists!$A$3,PSIP!$J:$J,'Budget(BG)'!$F210)</f>
        <v>0</v>
      </c>
      <c r="D210" s="162">
        <f>SUMIFS(PSIP!C:C,PSIP!$G:$G,Lists!$A$3,PSIP!$J:$J,'Budget(BG)'!$F210)</f>
        <v>0</v>
      </c>
      <c r="E210" s="148" t="s">
        <v>543</v>
      </c>
      <c r="F210" s="153">
        <v>422003</v>
      </c>
    </row>
    <row r="211" spans="1:11" ht="22.5" customHeight="1">
      <c r="A211" s="153">
        <v>422004</v>
      </c>
      <c r="B211" s="162">
        <f>SUMIFS(PSIP!A:A,PSIP!$G:$G,Lists!$A$3,PSIP!$J:$J,'Budget(BG)'!$F211)</f>
        <v>0</v>
      </c>
      <c r="C211" s="162">
        <f>SUMIFS(PSIP!B:B,PSIP!$G:$G,Lists!$A$3,PSIP!$J:$J,'Budget(BG)'!$F211)</f>
        <v>0</v>
      </c>
      <c r="D211" s="162">
        <f>SUMIFS(PSIP!C:C,PSIP!$G:$G,Lists!$A$3,PSIP!$J:$J,'Budget(BG)'!$F211)</f>
        <v>0</v>
      </c>
      <c r="E211" s="148" t="s">
        <v>544</v>
      </c>
      <c r="F211" s="153">
        <v>422004</v>
      </c>
    </row>
    <row r="212" spans="1:11" ht="22.5" customHeight="1">
      <c r="A212" s="153">
        <v>422005</v>
      </c>
      <c r="B212" s="162">
        <f>SUMIFS(PSIP!A:A,PSIP!$G:$G,Lists!$A$3,PSIP!$J:$J,'Budget(BG)'!$F212)</f>
        <v>0</v>
      </c>
      <c r="C212" s="162">
        <f>SUMIFS(PSIP!B:B,PSIP!$G:$G,Lists!$A$3,PSIP!$J:$J,'Budget(BG)'!$F212)</f>
        <v>0</v>
      </c>
      <c r="D212" s="162">
        <f>SUMIFS(PSIP!C:C,PSIP!$G:$G,Lists!$A$3,PSIP!$J:$J,'Budget(BG)'!$F212)</f>
        <v>0</v>
      </c>
      <c r="E212" s="148" t="s">
        <v>728</v>
      </c>
      <c r="F212" s="153">
        <v>422005</v>
      </c>
    </row>
    <row r="213" spans="1:11" ht="22.5" customHeight="1">
      <c r="A213" s="153">
        <v>422999</v>
      </c>
      <c r="B213" s="162">
        <f>SUMIFS(PSIP!A:A,PSIP!$G:$G,Lists!$A$3,PSIP!$J:$J,'Budget(BG)'!$F213)</f>
        <v>0</v>
      </c>
      <c r="C213" s="162">
        <f>SUMIFS(PSIP!B:B,PSIP!$G:$G,Lists!$A$3,PSIP!$J:$J,'Budget(BG)'!$F213)</f>
        <v>0</v>
      </c>
      <c r="D213" s="162">
        <f>SUMIFS(PSIP!C:C,PSIP!$G:$G,Lists!$A$3,PSIP!$J:$J,'Budget(BG)'!$F213)</f>
        <v>0</v>
      </c>
      <c r="E213" s="148" t="s">
        <v>546</v>
      </c>
      <c r="F213" s="153">
        <v>422999</v>
      </c>
    </row>
    <row r="214" spans="1:11" ht="22.5" customHeight="1" thickBot="1">
      <c r="A214" s="153"/>
      <c r="B214" s="151"/>
      <c r="C214" s="151"/>
      <c r="D214" s="151"/>
      <c r="E214" s="152"/>
      <c r="F214" s="153"/>
    </row>
    <row r="215" spans="1:11" ht="22.5" customHeight="1" thickBot="1">
      <c r="A215" s="158">
        <v>423</v>
      </c>
      <c r="B215" s="149">
        <f>SUM(B216:B227)</f>
        <v>0</v>
      </c>
      <c r="C215" s="149">
        <f>SUM(C216:C227)</f>
        <v>0</v>
      </c>
      <c r="D215" s="149">
        <f>SUM(D216:D227)</f>
        <v>0</v>
      </c>
      <c r="E215" s="150" t="s">
        <v>614</v>
      </c>
      <c r="F215" s="158">
        <v>423</v>
      </c>
    </row>
    <row r="216" spans="1:11" ht="22.5" customHeight="1">
      <c r="A216" s="153">
        <v>423001</v>
      </c>
      <c r="B216" s="161">
        <f>SUMIFS(CapitalSheet!$A:$A,CapitalSheet!$M:$M,"ޓްރަސްޓް ފަންޑް",CapitalSheet!$L:$L,'Budget(BG)'!$F216)</f>
        <v>0</v>
      </c>
      <c r="C216" s="161">
        <f>SUMIFS(CapitalSheet!$D:$D,CapitalSheet!$M:$M,"ޓްރަސްޓް ފަންޑް",CapitalSheet!$L:$L,'Budget(BG)'!$F216)</f>
        <v>0</v>
      </c>
      <c r="D216" s="161">
        <f>SUMIFS(CapitalSheet!$G:$G,CapitalSheet!$M:$M,"ޓްރަސްޓް ފަންޑް",CapitalSheet!$L:$L,'Budget(BG)'!$F216)</f>
        <v>0</v>
      </c>
      <c r="E216" s="160" t="s">
        <v>729</v>
      </c>
      <c r="F216" s="153">
        <v>423001</v>
      </c>
    </row>
    <row r="217" spans="1:11" ht="22.5" customHeight="1">
      <c r="A217" s="153">
        <v>423002</v>
      </c>
      <c r="B217" s="162">
        <f>SUMIFS(CapitalSheet!$A:$A,CapitalSheet!$M:$M,"ޓްރަސްޓް ފަންޑް",CapitalSheet!$L:$L,'Budget(BG)'!$F217)</f>
        <v>0</v>
      </c>
      <c r="C217" s="162">
        <f>SUMIFS(CapitalSheet!$D:$D,CapitalSheet!$M:$M,"ޓްރަސްޓް ފަންޑް",CapitalSheet!$L:$L,'Budget(BG)'!$F217)</f>
        <v>0</v>
      </c>
      <c r="D217" s="162">
        <f>SUMIFS(CapitalSheet!$G:$G,CapitalSheet!$M:$M,"ޓްރަސްޓް ފަންޑް",CapitalSheet!$L:$L,'Budget(BG)'!$F217)</f>
        <v>0</v>
      </c>
      <c r="E217" s="148" t="s">
        <v>730</v>
      </c>
      <c r="F217" s="153">
        <v>423002</v>
      </c>
    </row>
    <row r="218" spans="1:11" ht="22.5" customHeight="1">
      <c r="A218" s="153">
        <v>423003</v>
      </c>
      <c r="B218" s="162">
        <f>SUMIFS(CapitalSheet!$A:$A,CapitalSheet!$M:$M,"ޓްރަސްޓް ފަންޑް",CapitalSheet!$L:$L,'Budget(BG)'!$F218)</f>
        <v>0</v>
      </c>
      <c r="C218" s="162">
        <f>SUMIFS(CapitalSheet!$D:$D,CapitalSheet!$M:$M,"ޓްރަސްޓް ފަންޑް",CapitalSheet!$L:$L,'Budget(BG)'!$F218)</f>
        <v>0</v>
      </c>
      <c r="D218" s="162">
        <f>SUMIFS(CapitalSheet!$G:$G,CapitalSheet!$M:$M,"ޓްރަސްޓް ފަންޑް",CapitalSheet!$L:$L,'Budget(BG)'!$F218)</f>
        <v>0</v>
      </c>
      <c r="E218" s="148" t="s">
        <v>731</v>
      </c>
      <c r="F218" s="153">
        <v>423003</v>
      </c>
    </row>
    <row r="219" spans="1:11" ht="22.5" customHeight="1">
      <c r="A219" s="153">
        <v>423004</v>
      </c>
      <c r="B219" s="162">
        <f>SUMIFS(CapitalSheet!$A:$A,CapitalSheet!$M:$M,"ޓްރަސްޓް ފަންޑް",CapitalSheet!$L:$L,'Budget(BG)'!$F219)</f>
        <v>0</v>
      </c>
      <c r="C219" s="162">
        <f>SUMIFS(CapitalSheet!$D:$D,CapitalSheet!$M:$M,"ޓްރަސްޓް ފަންޑް",CapitalSheet!$L:$L,'Budget(BG)'!$F219)</f>
        <v>0</v>
      </c>
      <c r="D219" s="162">
        <f>SUMIFS(CapitalSheet!$G:$G,CapitalSheet!$M:$M,"ޓްރަސްޓް ފަންޑް",CapitalSheet!$L:$L,'Budget(BG)'!$F219)</f>
        <v>0</v>
      </c>
      <c r="E219" s="148" t="s">
        <v>732</v>
      </c>
      <c r="F219" s="153">
        <v>423004</v>
      </c>
    </row>
    <row r="220" spans="1:11" ht="22.5" customHeight="1" thickBot="1">
      <c r="A220" s="153">
        <v>423005</v>
      </c>
      <c r="B220" s="162">
        <f>SUMIFS(CapitalSheet!$A:$A,CapitalSheet!$M:$M,"ޓްރަސްޓް ފަންޑް",CapitalSheet!$L:$L,'Budget(BG)'!$F220)</f>
        <v>0</v>
      </c>
      <c r="C220" s="162">
        <f>SUMIFS(CapitalSheet!$D:$D,CapitalSheet!$M:$M,"ޓްރަސްޓް ފަންޑް",CapitalSheet!$L:$L,'Budget(BG)'!$F220)</f>
        <v>0</v>
      </c>
      <c r="D220" s="162">
        <f>SUMIFS(CapitalSheet!$G:$G,CapitalSheet!$M:$M,"ޓްރަސްޓް ފަންޑް",CapitalSheet!$L:$L,'Budget(BG)'!$F220)</f>
        <v>0</v>
      </c>
      <c r="E220" s="148" t="s">
        <v>733</v>
      </c>
      <c r="F220" s="153">
        <v>423005</v>
      </c>
    </row>
    <row r="221" spans="1:11" ht="22.5" customHeight="1">
      <c r="A221" s="153">
        <v>423006</v>
      </c>
      <c r="B221" s="162">
        <f>SUMIFS(CapitalSheet!$A:$A,CapitalSheet!$M:$M,"ޓްރަސްޓް ފަންޑް",CapitalSheet!$L:$L,'Budget(BG)'!$F221)</f>
        <v>0</v>
      </c>
      <c r="C221" s="162">
        <f>SUMIFS(CapitalSheet!$D:$D,CapitalSheet!$M:$M,"ޓްރަސްޓް ފަންޑް",CapitalSheet!$L:$L,'Budget(BG)'!$F221)</f>
        <v>0</v>
      </c>
      <c r="D221" s="162">
        <f>SUMIFS(CapitalSheet!$G:$G,CapitalSheet!$M:$M,"ޓްރަސްޓް ފަންޑް",CapitalSheet!$L:$L,'Budget(BG)'!$F221)</f>
        <v>0</v>
      </c>
      <c r="E221" s="148" t="s">
        <v>552</v>
      </c>
      <c r="F221" s="153">
        <v>423006</v>
      </c>
      <c r="H221" s="259" t="s">
        <v>1117</v>
      </c>
      <c r="I221" s="260"/>
      <c r="J221" s="260"/>
      <c r="K221" s="261"/>
    </row>
    <row r="222" spans="1:11" ht="22.5" customHeight="1" thickBot="1">
      <c r="A222" s="153">
        <v>423007</v>
      </c>
      <c r="B222" s="162">
        <f>SUMIFS(CapitalSheet!$A:$A,CapitalSheet!$M:$M,"ޓްރަސްޓް ފަންޑް",CapitalSheet!$L:$L,'Budget(BG)'!$F222)</f>
        <v>0</v>
      </c>
      <c r="C222" s="162">
        <f>SUMIFS(CapitalSheet!$D:$D,CapitalSheet!$M:$M,"ޓްރަސްޓް ފަންޑް",CapitalSheet!$L:$L,'Budget(BG)'!$F222)</f>
        <v>0</v>
      </c>
      <c r="D222" s="162">
        <f>SUMIFS(CapitalSheet!$G:$G,CapitalSheet!$M:$M,"ޓްރަސްޓް ފަންޑް",CapitalSheet!$L:$L,'Budget(BG)'!$F222)</f>
        <v>0</v>
      </c>
      <c r="E222" s="148" t="s">
        <v>734</v>
      </c>
      <c r="F222" s="153">
        <v>423007</v>
      </c>
      <c r="H222" s="262"/>
      <c r="I222" s="263"/>
      <c r="J222" s="263"/>
      <c r="K222" s="264"/>
    </row>
    <row r="223" spans="1:11" ht="22.5" customHeight="1">
      <c r="A223" s="153">
        <v>423008</v>
      </c>
      <c r="B223" s="162">
        <f>SUMIFS(CapitalSheet!$A:$A,CapitalSheet!$M:$M,"ޓްރަސްޓް ފަންޑް",CapitalSheet!$L:$L,'Budget(BG)'!$F223)</f>
        <v>0</v>
      </c>
      <c r="C223" s="162">
        <f>SUMIFS(CapitalSheet!$D:$D,CapitalSheet!$M:$M,"ޓްރަސްޓް ފަންޑް",CapitalSheet!$L:$L,'Budget(BG)'!$F223)</f>
        <v>0</v>
      </c>
      <c r="D223" s="162">
        <f>SUMIFS(CapitalSheet!$G:$G,CapitalSheet!$M:$M,"ޓްރަސްޓް ފަންޑް",CapitalSheet!$L:$L,'Budget(BG)'!$F223)</f>
        <v>0</v>
      </c>
      <c r="E223" s="148" t="s">
        <v>735</v>
      </c>
      <c r="F223" s="153">
        <v>423008</v>
      </c>
    </row>
    <row r="224" spans="1:11" ht="22.5" customHeight="1">
      <c r="A224" s="153">
        <v>423999</v>
      </c>
      <c r="B224" s="162">
        <f>SUMIFS(CapitalSheet!$A:$A,CapitalSheet!$M:$M,"ޓްރަސްޓް ފަންޑް",CapitalSheet!$L:$L,'Budget(BG)'!$F224)</f>
        <v>0</v>
      </c>
      <c r="C224" s="162">
        <f>SUMIFS(CapitalSheet!$D:$D,CapitalSheet!$M:$M,"ޓްރަސްޓް ފަންޑް",CapitalSheet!$L:$L,'Budget(BG)'!$F224)</f>
        <v>0</v>
      </c>
      <c r="D224" s="162">
        <f>SUMIFS(CapitalSheet!$G:$G,CapitalSheet!$M:$M,"ޓްރަސްޓް ފަންޑް",CapitalSheet!$L:$L,'Budget(BG)'!$F224)</f>
        <v>0</v>
      </c>
      <c r="E224" s="148" t="s">
        <v>736</v>
      </c>
      <c r="F224" s="153">
        <v>423999</v>
      </c>
    </row>
    <row r="225" spans="1:6" ht="22.5" customHeight="1">
      <c r="A225" s="153">
        <v>424001</v>
      </c>
      <c r="B225" s="162">
        <f>SUMIFS(CapitalSheet!$A:$A,CapitalSheet!$M:$M,"ޓްރަސްޓް ފަންޑް",CapitalSheet!$L:$L,'Budget(BG)'!$F225)</f>
        <v>0</v>
      </c>
      <c r="C225" s="162">
        <f>SUMIFS(CapitalSheet!$D:$D,CapitalSheet!$M:$M,"ޓްރަސްޓް ފަންޑް",CapitalSheet!$L:$L,'Budget(BG)'!$F225)</f>
        <v>0</v>
      </c>
      <c r="D225" s="162">
        <f>SUMIFS(CapitalSheet!$G:$G,CapitalSheet!$M:$M,"ޓްރަސްޓް ފަންޑް",CapitalSheet!$L:$L,'Budget(BG)'!$F225)</f>
        <v>0</v>
      </c>
      <c r="E225" s="148" t="s">
        <v>737</v>
      </c>
      <c r="F225" s="153">
        <v>424001</v>
      </c>
    </row>
    <row r="226" spans="1:6" ht="22.5" customHeight="1">
      <c r="A226" s="153">
        <v>424002</v>
      </c>
      <c r="B226" s="162">
        <f>SUMIFS(CapitalSheet!$A:$A,CapitalSheet!$M:$M,"ޓްރަސްޓް ފަންޑް",CapitalSheet!$L:$L,'Budget(BG)'!$F226)</f>
        <v>0</v>
      </c>
      <c r="C226" s="162">
        <f>SUMIFS(CapitalSheet!$D:$D,CapitalSheet!$M:$M,"ޓްރަސްޓް ފަންޑް",CapitalSheet!$L:$L,'Budget(BG)'!$F226)</f>
        <v>0</v>
      </c>
      <c r="D226" s="162">
        <f>SUMIFS(CapitalSheet!$G:$G,CapitalSheet!$M:$M,"ޓްރަސްޓް ފަންޑް",CapitalSheet!$L:$L,'Budget(BG)'!$F226)</f>
        <v>0</v>
      </c>
      <c r="E226" s="148" t="s">
        <v>557</v>
      </c>
      <c r="F226" s="153">
        <v>424002</v>
      </c>
    </row>
    <row r="227" spans="1:6" ht="22.5" customHeight="1">
      <c r="A227" s="153">
        <v>424003</v>
      </c>
      <c r="B227" s="162">
        <f>SUMIFS(CapitalSheet!$A:$A,CapitalSheet!$M:$M,"ޓްރަސްޓް ފަންޑް",CapitalSheet!$L:$L,'Budget(BG)'!$F227)</f>
        <v>0</v>
      </c>
      <c r="C227" s="162">
        <f>SUMIFS(CapitalSheet!$D:$D,CapitalSheet!$M:$M,"ޓްރަސްޓް ފަންޑް",CapitalSheet!$L:$L,'Budget(BG)'!$F227)</f>
        <v>0</v>
      </c>
      <c r="D227" s="162">
        <f>SUMIFS(CapitalSheet!$G:$G,CapitalSheet!$M:$M,"ޓްރަސްޓް ފަންޑް",CapitalSheet!$L:$L,'Budget(BG)'!$F227)</f>
        <v>0</v>
      </c>
      <c r="E227" s="148" t="s">
        <v>558</v>
      </c>
      <c r="F227" s="153">
        <v>424003</v>
      </c>
    </row>
    <row r="228" spans="1:6" ht="22.5" customHeight="1" thickBot="1">
      <c r="A228" s="153"/>
      <c r="B228" s="151"/>
      <c r="C228" s="151"/>
      <c r="D228" s="151"/>
      <c r="E228" s="152"/>
      <c r="F228" s="153"/>
    </row>
    <row r="229" spans="1:6" ht="22.5" customHeight="1" thickBot="1">
      <c r="A229" s="158">
        <v>440</v>
      </c>
      <c r="B229" s="149">
        <f>SUM(B230:B233)</f>
        <v>0</v>
      </c>
      <c r="C229" s="149">
        <f>SUM(C230:C233)</f>
        <v>0</v>
      </c>
      <c r="D229" s="149">
        <f>SUM(D230:D233)</f>
        <v>0</v>
      </c>
      <c r="E229" s="150" t="s">
        <v>634</v>
      </c>
      <c r="F229" s="158">
        <v>440</v>
      </c>
    </row>
    <row r="230" spans="1:6" ht="22.5" customHeight="1">
      <c r="A230" s="153">
        <v>441001</v>
      </c>
      <c r="B230" s="163"/>
      <c r="C230" s="163"/>
      <c r="D230" s="163"/>
      <c r="E230" s="160" t="s">
        <v>738</v>
      </c>
      <c r="F230" s="153">
        <v>441001</v>
      </c>
    </row>
    <row r="231" spans="1:6" ht="22.5" customHeight="1">
      <c r="A231" s="153">
        <v>441003</v>
      </c>
      <c r="B231" s="164"/>
      <c r="C231" s="164"/>
      <c r="D231" s="164"/>
      <c r="E231" s="148" t="s">
        <v>560</v>
      </c>
      <c r="F231" s="153">
        <v>441003</v>
      </c>
    </row>
    <row r="232" spans="1:6" ht="22.5" customHeight="1">
      <c r="A232" s="153">
        <v>442001</v>
      </c>
      <c r="B232" s="164"/>
      <c r="C232" s="164"/>
      <c r="D232" s="164"/>
      <c r="E232" s="148" t="s">
        <v>739</v>
      </c>
      <c r="F232" s="153">
        <v>442001</v>
      </c>
    </row>
    <row r="233" spans="1:6" ht="22.5" customHeight="1">
      <c r="A233" s="153">
        <v>442002</v>
      </c>
      <c r="B233" s="164"/>
      <c r="C233" s="164"/>
      <c r="D233" s="164"/>
      <c r="E233" s="148" t="s">
        <v>562</v>
      </c>
      <c r="F233" s="153">
        <v>442002</v>
      </c>
    </row>
    <row r="234" spans="1:6" ht="22.5" customHeight="1" thickBot="1">
      <c r="A234" s="153"/>
      <c r="B234" s="151"/>
      <c r="C234" s="151"/>
      <c r="D234" s="151"/>
      <c r="E234" s="152"/>
      <c r="F234" s="153"/>
    </row>
    <row r="235" spans="1:6" ht="22.5" customHeight="1" thickBot="1">
      <c r="A235" s="158">
        <v>720</v>
      </c>
      <c r="B235" s="149">
        <f t="shared" ref="B235:C235" si="27">SUM(B236:B253)</f>
        <v>0</v>
      </c>
      <c r="C235" s="149">
        <f t="shared" si="27"/>
        <v>0</v>
      </c>
      <c r="D235" s="149">
        <f>SUM(D236:D253)</f>
        <v>0</v>
      </c>
      <c r="E235" s="150" t="s">
        <v>635</v>
      </c>
      <c r="F235" s="158">
        <v>720</v>
      </c>
    </row>
    <row r="236" spans="1:6" ht="22.5" customHeight="1">
      <c r="A236" s="153">
        <v>721001</v>
      </c>
      <c r="B236" s="163"/>
      <c r="C236" s="163"/>
      <c r="D236" s="163"/>
      <c r="E236" s="160" t="s">
        <v>565</v>
      </c>
      <c r="F236" s="153">
        <v>721001</v>
      </c>
    </row>
    <row r="237" spans="1:6" ht="22.5" customHeight="1">
      <c r="A237" s="153">
        <v>721002</v>
      </c>
      <c r="B237" s="164"/>
      <c r="C237" s="164"/>
      <c r="D237" s="164"/>
      <c r="E237" s="148" t="s">
        <v>566</v>
      </c>
      <c r="F237" s="153">
        <v>721002</v>
      </c>
    </row>
    <row r="238" spans="1:6" ht="22.5" customHeight="1">
      <c r="A238" s="153">
        <v>721003</v>
      </c>
      <c r="B238" s="164"/>
      <c r="C238" s="164"/>
      <c r="D238" s="164"/>
      <c r="E238" s="148" t="s">
        <v>567</v>
      </c>
      <c r="F238" s="153">
        <v>721003</v>
      </c>
    </row>
    <row r="239" spans="1:6" ht="22.5" customHeight="1">
      <c r="A239" s="153">
        <v>721004</v>
      </c>
      <c r="B239" s="164"/>
      <c r="C239" s="164"/>
      <c r="D239" s="164"/>
      <c r="E239" s="148" t="s">
        <v>568</v>
      </c>
      <c r="F239" s="153">
        <v>721004</v>
      </c>
    </row>
    <row r="240" spans="1:6" ht="22.5" customHeight="1">
      <c r="A240" s="153">
        <v>721005</v>
      </c>
      <c r="B240" s="164"/>
      <c r="C240" s="164"/>
      <c r="D240" s="164"/>
      <c r="E240" s="148" t="s">
        <v>569</v>
      </c>
      <c r="F240" s="153">
        <v>721005</v>
      </c>
    </row>
    <row r="241" spans="1:6" ht="22.5" customHeight="1">
      <c r="A241" s="153">
        <v>721999</v>
      </c>
      <c r="B241" s="164"/>
      <c r="C241" s="164"/>
      <c r="D241" s="164"/>
      <c r="E241" s="148" t="s">
        <v>740</v>
      </c>
      <c r="F241" s="153">
        <v>721999</v>
      </c>
    </row>
    <row r="242" spans="1:6" ht="22.5" customHeight="1">
      <c r="A242" s="153">
        <v>722001</v>
      </c>
      <c r="B242" s="164"/>
      <c r="C242" s="164"/>
      <c r="D242" s="164"/>
      <c r="E242" s="148" t="s">
        <v>571</v>
      </c>
      <c r="F242" s="153">
        <v>722001</v>
      </c>
    </row>
    <row r="243" spans="1:6" ht="22.5" customHeight="1">
      <c r="A243" s="153">
        <v>722002</v>
      </c>
      <c r="B243" s="164"/>
      <c r="C243" s="164"/>
      <c r="D243" s="164"/>
      <c r="E243" s="148" t="s">
        <v>572</v>
      </c>
      <c r="F243" s="153">
        <v>722002</v>
      </c>
    </row>
    <row r="244" spans="1:6" ht="22.5" customHeight="1">
      <c r="A244" s="153">
        <v>722003</v>
      </c>
      <c r="B244" s="164"/>
      <c r="C244" s="164"/>
      <c r="D244" s="164"/>
      <c r="E244" s="148" t="s">
        <v>573</v>
      </c>
      <c r="F244" s="153">
        <v>722003</v>
      </c>
    </row>
    <row r="245" spans="1:6" ht="22.5" customHeight="1">
      <c r="A245" s="153">
        <v>722004</v>
      </c>
      <c r="B245" s="164"/>
      <c r="C245" s="164"/>
      <c r="D245" s="164"/>
      <c r="E245" s="148" t="s">
        <v>574</v>
      </c>
      <c r="F245" s="153">
        <v>722004</v>
      </c>
    </row>
    <row r="246" spans="1:6" ht="22.5" customHeight="1">
      <c r="A246" s="153">
        <v>723001</v>
      </c>
      <c r="B246" s="164"/>
      <c r="C246" s="164"/>
      <c r="D246" s="164"/>
      <c r="E246" s="148" t="s">
        <v>576</v>
      </c>
      <c r="F246" s="153">
        <v>723001</v>
      </c>
    </row>
    <row r="247" spans="1:6" ht="22.5" customHeight="1">
      <c r="A247" s="153">
        <v>723002</v>
      </c>
      <c r="B247" s="164"/>
      <c r="C247" s="164"/>
      <c r="D247" s="164"/>
      <c r="E247" s="148" t="s">
        <v>741</v>
      </c>
      <c r="F247" s="153">
        <v>723002</v>
      </c>
    </row>
    <row r="248" spans="1:6" ht="22.5" customHeight="1">
      <c r="A248" s="153">
        <v>723003</v>
      </c>
      <c r="B248" s="164"/>
      <c r="C248" s="164"/>
      <c r="D248" s="164"/>
      <c r="E248" s="148" t="s">
        <v>742</v>
      </c>
      <c r="F248" s="153">
        <v>723003</v>
      </c>
    </row>
    <row r="249" spans="1:6" ht="22.5" customHeight="1">
      <c r="A249" s="153">
        <v>723004</v>
      </c>
      <c r="B249" s="164"/>
      <c r="C249" s="164"/>
      <c r="D249" s="164"/>
      <c r="E249" s="148" t="s">
        <v>579</v>
      </c>
      <c r="F249" s="153">
        <v>723004</v>
      </c>
    </row>
    <row r="250" spans="1:6" ht="22.5" customHeight="1">
      <c r="A250" s="153">
        <v>725001</v>
      </c>
      <c r="B250" s="164"/>
      <c r="C250" s="164"/>
      <c r="D250" s="164"/>
      <c r="E250" s="148" t="s">
        <v>743</v>
      </c>
      <c r="F250" s="153">
        <v>725001</v>
      </c>
    </row>
    <row r="251" spans="1:6" ht="22.5" customHeight="1">
      <c r="A251" s="153">
        <v>725002</v>
      </c>
      <c r="B251" s="164"/>
      <c r="C251" s="164"/>
      <c r="D251" s="164"/>
      <c r="E251" s="148" t="s">
        <v>744</v>
      </c>
      <c r="F251" s="153">
        <v>725002</v>
      </c>
    </row>
    <row r="252" spans="1:6" ht="22.5" customHeight="1">
      <c r="A252" s="153">
        <v>725003</v>
      </c>
      <c r="B252" s="164"/>
      <c r="C252" s="164"/>
      <c r="D252" s="164"/>
      <c r="E252" s="148" t="s">
        <v>745</v>
      </c>
      <c r="F252" s="153">
        <v>725003</v>
      </c>
    </row>
    <row r="253" spans="1:6" ht="22.5" customHeight="1">
      <c r="A253" s="153">
        <v>725004</v>
      </c>
      <c r="B253" s="164"/>
      <c r="C253" s="164"/>
      <c r="D253" s="164"/>
      <c r="E253" s="148" t="s">
        <v>746</v>
      </c>
      <c r="F253" s="153">
        <v>725004</v>
      </c>
    </row>
    <row r="254" spans="1:6" ht="22.5" customHeight="1" thickBot="1">
      <c r="A254" s="153"/>
      <c r="B254" s="151"/>
      <c r="C254" s="151"/>
      <c r="D254" s="151"/>
      <c r="E254" s="152"/>
      <c r="F254" s="153"/>
    </row>
    <row r="255" spans="1:6" ht="22.5" customHeight="1" thickBot="1">
      <c r="A255" s="158">
        <v>730</v>
      </c>
      <c r="B255" s="149">
        <f t="shared" ref="B255:C255" si="28">SUM(B256:B265)</f>
        <v>0</v>
      </c>
      <c r="C255" s="149">
        <f t="shared" si="28"/>
        <v>0</v>
      </c>
      <c r="D255" s="149">
        <f>SUM(D256:D265)</f>
        <v>0</v>
      </c>
      <c r="E255" s="150" t="s">
        <v>636</v>
      </c>
      <c r="F255" s="158">
        <v>730</v>
      </c>
    </row>
    <row r="256" spans="1:6" ht="22.5" customHeight="1">
      <c r="A256" s="153">
        <v>731001</v>
      </c>
      <c r="B256" s="163"/>
      <c r="C256" s="163"/>
      <c r="D256" s="163"/>
      <c r="E256" s="160" t="s">
        <v>747</v>
      </c>
      <c r="F256" s="153">
        <v>731001</v>
      </c>
    </row>
    <row r="257" spans="1:6" ht="22.5" customHeight="1">
      <c r="A257" s="153">
        <v>731002</v>
      </c>
      <c r="B257" s="165"/>
      <c r="C257" s="165"/>
      <c r="D257" s="165"/>
      <c r="E257" s="157" t="s">
        <v>592</v>
      </c>
      <c r="F257" s="153">
        <v>731002</v>
      </c>
    </row>
    <row r="258" spans="1:6" ht="22.5" customHeight="1">
      <c r="A258" s="153">
        <v>731003</v>
      </c>
      <c r="B258" s="165"/>
      <c r="C258" s="165"/>
      <c r="D258" s="165"/>
      <c r="E258" s="157" t="s">
        <v>748</v>
      </c>
      <c r="F258" s="153">
        <v>731003</v>
      </c>
    </row>
    <row r="259" spans="1:6" ht="22.5" customHeight="1">
      <c r="A259" s="153">
        <v>731004</v>
      </c>
      <c r="B259" s="165"/>
      <c r="C259" s="165"/>
      <c r="D259" s="165"/>
      <c r="E259" s="157" t="str">
        <f>INDEX(ExpenditureCodes!A:A,MATCH('Budget(TF)'!F259,ExpenditureCodes!B:B,0))</f>
        <v>ލޯން ދޫކުރުން - ރާއްޖޭގެ ޖަމްޢިއްޔާތައް</v>
      </c>
      <c r="F259" s="153">
        <v>731004</v>
      </c>
    </row>
    <row r="260" spans="1:6" ht="22.5" customHeight="1">
      <c r="A260" s="153">
        <v>731005</v>
      </c>
      <c r="B260" s="165"/>
      <c r="C260" s="165"/>
      <c r="D260" s="165"/>
      <c r="E260" s="157" t="str">
        <f>INDEX(ExpenditureCodes!A:A,MATCH('Budget(TF)'!F260,ExpenditureCodes!B:B,0))</f>
        <v>ލޯން ދޫކުރުން - ކޮމާޝަލް އިންސްޓިޓިއުޝަން</v>
      </c>
      <c r="F260" s="153">
        <v>731005</v>
      </c>
    </row>
    <row r="261" spans="1:6" ht="22.5" customHeight="1">
      <c r="A261" s="153">
        <v>731999</v>
      </c>
      <c r="B261" s="165"/>
      <c r="C261" s="165"/>
      <c r="D261" s="165"/>
      <c r="E261" s="157" t="str">
        <f>INDEX(ExpenditureCodes!A:A,MATCH('Budget(TF)'!F261,ExpenditureCodes!B:B,0))</f>
        <v>ލޯން ދޫކުރުން - ރާއްޖޭގެ އެހެނިހެން ފަރާތްތައް</v>
      </c>
      <c r="F261" s="153">
        <v>731999</v>
      </c>
    </row>
    <row r="262" spans="1:6" ht="22.5" customHeight="1">
      <c r="A262" s="153">
        <v>732002</v>
      </c>
      <c r="B262" s="165"/>
      <c r="C262" s="165"/>
      <c r="D262" s="165"/>
      <c r="E262" s="157" t="str">
        <f>INDEX(ExpenditureCodes!A:A,MATCH('Budget(TF)'!F262,ExpenditureCodes!B:B,0))</f>
        <v>ލޯން ދޫކުރުން - ބޭރުގެ ސަރުކާރުތަކަށް</v>
      </c>
      <c r="F262" s="153">
        <v>732002</v>
      </c>
    </row>
    <row r="263" spans="1:6" ht="22.5" customHeight="1">
      <c r="A263" s="153">
        <v>732003</v>
      </c>
      <c r="B263" s="165"/>
      <c r="C263" s="165"/>
      <c r="D263" s="165"/>
      <c r="E263" s="157" t="str">
        <f>INDEX(ExpenditureCodes!A:A,MATCH('Budget(TF)'!F263,ExpenditureCodes!B:B,0))</f>
        <v>ލޯން ދޫކުރުން - ބޭރުގެ މާލީ އިދާރާތަކަށް</v>
      </c>
      <c r="F263" s="153">
        <v>732003</v>
      </c>
    </row>
    <row r="264" spans="1:6" ht="22.5" customHeight="1">
      <c r="A264" s="153">
        <v>732004</v>
      </c>
      <c r="B264" s="165"/>
      <c r="C264" s="165"/>
      <c r="D264" s="165"/>
      <c r="E264" s="157" t="str">
        <f>INDEX(ExpenditureCodes!A:A,MATCH('Budget(TF)'!F264,ExpenditureCodes!B:B,0))</f>
        <v>ލޯން ދޫކުރުން - ބޭރުގެ އަމިއްލަ ފަރާތްތަކަށް</v>
      </c>
      <c r="F264" s="153">
        <v>732004</v>
      </c>
    </row>
    <row r="265" spans="1:6" ht="22.5" customHeight="1">
      <c r="A265" s="153">
        <v>732999</v>
      </c>
      <c r="B265" s="165"/>
      <c r="C265" s="165"/>
      <c r="D265" s="165"/>
      <c r="E265" s="157" t="str">
        <f>INDEX(ExpenditureCodes!A:A,MATCH('Budget(TF)'!F265,ExpenditureCodes!B:B,0))</f>
        <v>ލޯން ދޫކުރުން - ބޭރުގެ އެހެނިހެން ފަރާތްތަކަށް</v>
      </c>
      <c r="F265" s="153">
        <v>732999</v>
      </c>
    </row>
  </sheetData>
  <mergeCells count="3">
    <mergeCell ref="H55:K60"/>
    <mergeCell ref="H208:K209"/>
    <mergeCell ref="H221:K222"/>
  </mergeCells>
  <conditionalFormatting sqref="A28">
    <cfRule type="duplicateValues" dxfId="3" priority="1"/>
  </conditionalFormatting>
  <conditionalFormatting sqref="A44">
    <cfRule type="duplicateValues" dxfId="2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7" tint="0.79998168889431442"/>
    <pageSetUpPr fitToPage="1"/>
  </sheetPr>
  <dimension ref="A1:K265"/>
  <sheetViews>
    <sheetView showGridLines="0" topLeftCell="A232" zoomScale="85" zoomScaleNormal="85" zoomScaleSheetLayoutView="100" workbookViewId="0">
      <selection activeCell="E121" sqref="E121"/>
    </sheetView>
  </sheetViews>
  <sheetFormatPr defaultColWidth="10.109375" defaultRowHeight="15"/>
  <cols>
    <col min="1" max="1" width="10.109375" style="140"/>
    <col min="2" max="4" width="15.109375" style="137" customWidth="1"/>
    <col min="5" max="5" width="58.33203125" style="137" customWidth="1"/>
    <col min="6" max="6" width="10.109375" style="140"/>
    <col min="7" max="16384" width="10.109375" style="137"/>
  </cols>
  <sheetData>
    <row r="1" spans="1:6" ht="37.5" customHeight="1">
      <c r="A1" s="134" t="s">
        <v>625</v>
      </c>
      <c r="B1" s="135"/>
      <c r="C1" s="135"/>
      <c r="D1" s="135"/>
      <c r="E1" s="135"/>
      <c r="F1" s="136"/>
    </row>
    <row r="2" spans="1:6" ht="47.25" customHeight="1">
      <c r="A2" s="138"/>
      <c r="B2" s="135"/>
      <c r="C2" s="135"/>
      <c r="D2" s="135"/>
      <c r="E2" s="135"/>
      <c r="F2" s="136"/>
    </row>
    <row r="3" spans="1:6" ht="18.75">
      <c r="A3" s="139" t="s">
        <v>1207</v>
      </c>
      <c r="B3" s="135"/>
      <c r="C3" s="135"/>
      <c r="D3" s="135"/>
      <c r="E3" s="135"/>
      <c r="F3" s="136"/>
    </row>
    <row r="4" spans="1:6" ht="32.25">
      <c r="A4" s="10" t="s">
        <v>750</v>
      </c>
      <c r="B4" s="135"/>
      <c r="C4" s="135"/>
      <c r="D4" s="135"/>
      <c r="E4" s="135"/>
      <c r="F4" s="136"/>
    </row>
    <row r="5" spans="1:6" ht="21.75">
      <c r="A5" s="9" t="str">
        <f>RashuBudget!J6</f>
        <v>ހައްދުންމަތީ މުންޑޫ ކައުންސިލްގެ އިދާރާ</v>
      </c>
      <c r="B5" s="135"/>
      <c r="C5" s="135"/>
      <c r="D5" s="135"/>
      <c r="E5" s="135"/>
      <c r="F5" s="136"/>
    </row>
    <row r="6" spans="1:6" ht="7.5" customHeight="1">
      <c r="B6" s="141" t="s">
        <v>626</v>
      </c>
      <c r="C6" s="141" t="s">
        <v>627</v>
      </c>
      <c r="D6" s="141" t="s">
        <v>628</v>
      </c>
    </row>
    <row r="7" spans="1:6" ht="22.5" customHeight="1">
      <c r="B7" s="142" t="s">
        <v>1209</v>
      </c>
      <c r="C7" s="142" t="s">
        <v>1208</v>
      </c>
      <c r="D7" s="142" t="s">
        <v>1134</v>
      </c>
    </row>
    <row r="8" spans="1:6" ht="21.75">
      <c r="B8" s="143" t="s">
        <v>0</v>
      </c>
      <c r="C8" s="143" t="s">
        <v>0</v>
      </c>
      <c r="D8" s="143" t="s">
        <v>0</v>
      </c>
    </row>
    <row r="9" spans="1:6" ht="21.75">
      <c r="B9" s="144" t="s">
        <v>629</v>
      </c>
      <c r="C9" s="144" t="s">
        <v>629</v>
      </c>
      <c r="D9" s="144" t="s">
        <v>629</v>
      </c>
    </row>
    <row r="10" spans="1:6" ht="22.5" customHeight="1">
      <c r="B10" s="145">
        <f t="shared" ref="B10:C10" si="0">B14</f>
        <v>0</v>
      </c>
      <c r="C10" s="145">
        <f t="shared" si="0"/>
        <v>0</v>
      </c>
      <c r="D10" s="145">
        <f>D14</f>
        <v>5354200</v>
      </c>
      <c r="E10" s="146" t="s">
        <v>630</v>
      </c>
    </row>
    <row r="11" spans="1:6" ht="22.5" customHeight="1" thickBot="1">
      <c r="B11" s="147">
        <f t="shared" ref="B11:C11" si="1">B27</f>
        <v>0</v>
      </c>
      <c r="C11" s="147">
        <f t="shared" si="1"/>
        <v>0</v>
      </c>
      <c r="D11" s="147">
        <f>D27</f>
        <v>0</v>
      </c>
      <c r="E11" s="148" t="s">
        <v>631</v>
      </c>
    </row>
    <row r="12" spans="1:6" ht="22.5" customHeight="1" thickBot="1">
      <c r="B12" s="149">
        <f t="shared" ref="B12:C12" si="2">SUM(B10:B11)</f>
        <v>0</v>
      </c>
      <c r="C12" s="149">
        <f t="shared" si="2"/>
        <v>0</v>
      </c>
      <c r="D12" s="149">
        <f>SUM(D10:D11)</f>
        <v>5354200</v>
      </c>
      <c r="E12" s="150" t="s">
        <v>632</v>
      </c>
    </row>
    <row r="13" spans="1:6" ht="15" customHeight="1" thickBot="1">
      <c r="B13" s="151"/>
      <c r="C13" s="151"/>
      <c r="D13" s="151"/>
      <c r="E13" s="152"/>
    </row>
    <row r="14" spans="1:6" ht="22.5" customHeight="1" thickBot="1">
      <c r="B14" s="149">
        <f t="shared" ref="B14:C14" si="3">SUM(B15:B25)</f>
        <v>0</v>
      </c>
      <c r="C14" s="149">
        <f t="shared" si="3"/>
        <v>0</v>
      </c>
      <c r="D14" s="149">
        <f>SUM(D15:D25)</f>
        <v>5354200</v>
      </c>
      <c r="E14" s="150" t="s">
        <v>630</v>
      </c>
    </row>
    <row r="15" spans="1:6" ht="22.5" customHeight="1">
      <c r="A15" s="153">
        <v>210</v>
      </c>
      <c r="B15" s="154">
        <f t="shared" ref="B15:D15" si="4">B35</f>
        <v>0</v>
      </c>
      <c r="C15" s="154">
        <f t="shared" si="4"/>
        <v>0</v>
      </c>
      <c r="D15" s="154">
        <f t="shared" si="4"/>
        <v>0</v>
      </c>
      <c r="E15" s="146" t="s">
        <v>633</v>
      </c>
      <c r="F15" s="153">
        <v>210</v>
      </c>
    </row>
    <row r="16" spans="1:6" ht="22.5" customHeight="1">
      <c r="A16" s="153">
        <v>213</v>
      </c>
      <c r="B16" s="155">
        <f>B81</f>
        <v>0</v>
      </c>
      <c r="C16" s="155">
        <f>C81</f>
        <v>0</v>
      </c>
      <c r="D16" s="155">
        <f>D81</f>
        <v>0</v>
      </c>
      <c r="E16" s="156" t="s">
        <v>603</v>
      </c>
      <c r="F16" s="153">
        <v>213</v>
      </c>
    </row>
    <row r="17" spans="1:6" ht="22.5" customHeight="1">
      <c r="A17" s="153">
        <v>221</v>
      </c>
      <c r="B17" s="155">
        <f>B84</f>
        <v>0</v>
      </c>
      <c r="C17" s="155">
        <f>C84</f>
        <v>0</v>
      </c>
      <c r="D17" s="155">
        <f>D84</f>
        <v>210000</v>
      </c>
      <c r="E17" s="156" t="s">
        <v>604</v>
      </c>
      <c r="F17" s="153">
        <v>221</v>
      </c>
    </row>
    <row r="18" spans="1:6" ht="22.5" customHeight="1">
      <c r="A18" s="153">
        <v>222</v>
      </c>
      <c r="B18" s="155">
        <f>B92</f>
        <v>0</v>
      </c>
      <c r="C18" s="155">
        <f>C92</f>
        <v>0</v>
      </c>
      <c r="D18" s="155">
        <f>D92</f>
        <v>279500</v>
      </c>
      <c r="E18" s="156" t="s">
        <v>605</v>
      </c>
      <c r="F18" s="153">
        <v>222</v>
      </c>
    </row>
    <row r="19" spans="1:6" ht="22.5" customHeight="1">
      <c r="A19" s="153">
        <v>223</v>
      </c>
      <c r="B19" s="155">
        <f>B106</f>
        <v>0</v>
      </c>
      <c r="C19" s="155">
        <f>C106</f>
        <v>0</v>
      </c>
      <c r="D19" s="155">
        <f>D106</f>
        <v>1459700</v>
      </c>
      <c r="E19" s="156" t="s">
        <v>606</v>
      </c>
      <c r="F19" s="153">
        <v>223</v>
      </c>
    </row>
    <row r="20" spans="1:6" ht="22.5" customHeight="1">
      <c r="A20" s="153">
        <v>224</v>
      </c>
      <c r="B20" s="155">
        <f>B135</f>
        <v>0</v>
      </c>
      <c r="C20" s="155">
        <f>C135</f>
        <v>0</v>
      </c>
      <c r="D20" s="155">
        <f>D135</f>
        <v>50000</v>
      </c>
      <c r="E20" s="156" t="s">
        <v>607</v>
      </c>
      <c r="F20" s="153">
        <v>224</v>
      </c>
    </row>
    <row r="21" spans="1:6" ht="22.5" customHeight="1">
      <c r="A21" s="153">
        <v>225</v>
      </c>
      <c r="B21" s="155">
        <f>B142</f>
        <v>0</v>
      </c>
      <c r="C21" s="155">
        <f>C142</f>
        <v>0</v>
      </c>
      <c r="D21" s="155">
        <f>D142</f>
        <v>45000</v>
      </c>
      <c r="E21" s="156" t="s">
        <v>608</v>
      </c>
      <c r="F21" s="153">
        <v>225</v>
      </c>
    </row>
    <row r="22" spans="1:6" ht="22.5" customHeight="1">
      <c r="A22" s="153">
        <v>226</v>
      </c>
      <c r="B22" s="155">
        <f>B150</f>
        <v>0</v>
      </c>
      <c r="C22" s="155">
        <f>C150</f>
        <v>0</v>
      </c>
      <c r="D22" s="155">
        <f>D150</f>
        <v>3090000</v>
      </c>
      <c r="E22" s="156" t="s">
        <v>609</v>
      </c>
      <c r="F22" s="153">
        <v>226</v>
      </c>
    </row>
    <row r="23" spans="1:6" ht="22.5" customHeight="1">
      <c r="A23" s="153">
        <v>227</v>
      </c>
      <c r="B23" s="155">
        <f>B170</f>
        <v>0</v>
      </c>
      <c r="C23" s="155">
        <f>C170</f>
        <v>0</v>
      </c>
      <c r="D23" s="155">
        <f>D170</f>
        <v>0</v>
      </c>
      <c r="E23" s="156" t="s">
        <v>610</v>
      </c>
      <c r="F23" s="153">
        <v>227</v>
      </c>
    </row>
    <row r="24" spans="1:6" ht="22.5" customHeight="1">
      <c r="A24" s="153">
        <v>228</v>
      </c>
      <c r="B24" s="155">
        <f>B176</f>
        <v>0</v>
      </c>
      <c r="C24" s="155">
        <f>C176</f>
        <v>0</v>
      </c>
      <c r="D24" s="155">
        <f>D176</f>
        <v>220000</v>
      </c>
      <c r="E24" s="156" t="s">
        <v>611</v>
      </c>
      <c r="F24" s="153">
        <v>228</v>
      </c>
    </row>
    <row r="25" spans="1:6" ht="22.5" customHeight="1">
      <c r="A25" s="153">
        <v>281</v>
      </c>
      <c r="B25" s="155">
        <f>B196</f>
        <v>0</v>
      </c>
      <c r="C25" s="155">
        <f>C196</f>
        <v>0</v>
      </c>
      <c r="D25" s="155">
        <f>D196</f>
        <v>0</v>
      </c>
      <c r="E25" s="156" t="s">
        <v>616</v>
      </c>
      <c r="F25" s="153">
        <v>281</v>
      </c>
    </row>
    <row r="26" spans="1:6" ht="15" customHeight="1" thickBot="1">
      <c r="A26" s="153"/>
      <c r="B26" s="151"/>
      <c r="C26" s="151"/>
      <c r="D26" s="151"/>
      <c r="E26" s="152"/>
      <c r="F26" s="153"/>
    </row>
    <row r="27" spans="1:6" ht="22.5" customHeight="1" thickBot="1">
      <c r="A27" s="153"/>
      <c r="B27" s="149">
        <f>SUM(B28:B33)</f>
        <v>0</v>
      </c>
      <c r="C27" s="149">
        <f>SUM(C28:C33)</f>
        <v>0</v>
      </c>
      <c r="D27" s="149">
        <f>SUM(D28:D33)</f>
        <v>0</v>
      </c>
      <c r="E27" s="150" t="s">
        <v>631</v>
      </c>
      <c r="F27" s="153"/>
    </row>
    <row r="28" spans="1:6" ht="22.5" customHeight="1">
      <c r="A28" s="153">
        <v>421</v>
      </c>
      <c r="B28" s="154">
        <f t="shared" ref="B28:C28" si="5">B202</f>
        <v>0</v>
      </c>
      <c r="C28" s="154">
        <f t="shared" si="5"/>
        <v>0</v>
      </c>
      <c r="D28" s="154">
        <f>D202</f>
        <v>0</v>
      </c>
      <c r="E28" s="157" t="s">
        <v>612</v>
      </c>
      <c r="F28" s="153">
        <v>421</v>
      </c>
    </row>
    <row r="29" spans="1:6" ht="22.5" customHeight="1">
      <c r="A29" s="153">
        <v>422</v>
      </c>
      <c r="B29" s="155">
        <f>B207</f>
        <v>0</v>
      </c>
      <c r="C29" s="155">
        <f>C207</f>
        <v>0</v>
      </c>
      <c r="D29" s="155">
        <f>D207</f>
        <v>0</v>
      </c>
      <c r="E29" s="148" t="s">
        <v>613</v>
      </c>
      <c r="F29" s="153">
        <v>422</v>
      </c>
    </row>
    <row r="30" spans="1:6" ht="22.5" customHeight="1">
      <c r="A30" s="153">
        <v>423</v>
      </c>
      <c r="B30" s="155">
        <f>B215</f>
        <v>0</v>
      </c>
      <c r="C30" s="155">
        <f>C215</f>
        <v>0</v>
      </c>
      <c r="D30" s="155">
        <f>D215</f>
        <v>0</v>
      </c>
      <c r="E30" s="148" t="s">
        <v>614</v>
      </c>
      <c r="F30" s="153">
        <v>423</v>
      </c>
    </row>
    <row r="31" spans="1:6" ht="22.5" customHeight="1">
      <c r="A31" s="153">
        <v>440</v>
      </c>
      <c r="B31" s="155">
        <f>B229</f>
        <v>0</v>
      </c>
      <c r="C31" s="155">
        <f>C229</f>
        <v>0</v>
      </c>
      <c r="D31" s="155">
        <f>D229</f>
        <v>0</v>
      </c>
      <c r="E31" s="148" t="s">
        <v>634</v>
      </c>
      <c r="F31" s="153">
        <v>440</v>
      </c>
    </row>
    <row r="32" spans="1:6" ht="22.5" customHeight="1">
      <c r="A32" s="153">
        <v>720</v>
      </c>
      <c r="B32" s="155">
        <f>B235</f>
        <v>0</v>
      </c>
      <c r="C32" s="155">
        <f>C235</f>
        <v>0</v>
      </c>
      <c r="D32" s="155">
        <f>D235</f>
        <v>0</v>
      </c>
      <c r="E32" s="148" t="s">
        <v>635</v>
      </c>
      <c r="F32" s="153">
        <v>720</v>
      </c>
    </row>
    <row r="33" spans="1:6" ht="22.5" customHeight="1">
      <c r="A33" s="153">
        <v>730</v>
      </c>
      <c r="B33" s="155">
        <f>B255</f>
        <v>0</v>
      </c>
      <c r="C33" s="155">
        <f>C255</f>
        <v>0</v>
      </c>
      <c r="D33" s="155">
        <f>D255</f>
        <v>0</v>
      </c>
      <c r="E33" s="148" t="s">
        <v>636</v>
      </c>
      <c r="F33" s="153">
        <v>730</v>
      </c>
    </row>
    <row r="34" spans="1:6" ht="22.5" customHeight="1" thickBot="1">
      <c r="A34" s="153"/>
      <c r="B34" s="151"/>
      <c r="C34" s="151"/>
      <c r="D34" s="151"/>
      <c r="E34" s="152"/>
      <c r="F34" s="153"/>
    </row>
    <row r="35" spans="1:6" ht="21.95" customHeight="1" thickBot="1">
      <c r="A35" s="158">
        <v>210</v>
      </c>
      <c r="B35" s="149">
        <f t="shared" ref="B35:C35" si="6">SUM(B36:B37)</f>
        <v>0</v>
      </c>
      <c r="C35" s="149">
        <f t="shared" si="6"/>
        <v>0</v>
      </c>
      <c r="D35" s="149">
        <f>SUM(D36:D37)</f>
        <v>0</v>
      </c>
      <c r="E35" s="150" t="s">
        <v>633</v>
      </c>
      <c r="F35" s="158">
        <v>210</v>
      </c>
    </row>
    <row r="36" spans="1:6" ht="22.5" customHeight="1">
      <c r="A36" s="153">
        <v>211</v>
      </c>
      <c r="B36" s="159">
        <f t="shared" ref="B36:C36" si="7">B39</f>
        <v>0</v>
      </c>
      <c r="C36" s="159">
        <f t="shared" si="7"/>
        <v>0</v>
      </c>
      <c r="D36" s="159">
        <f>D39</f>
        <v>0</v>
      </c>
      <c r="E36" s="160" t="s">
        <v>601</v>
      </c>
      <c r="F36" s="153">
        <v>211</v>
      </c>
    </row>
    <row r="37" spans="1:6" ht="22.5" customHeight="1">
      <c r="A37" s="153">
        <v>212</v>
      </c>
      <c r="B37" s="155">
        <f t="shared" ref="B37:C37" si="8">B43</f>
        <v>0</v>
      </c>
      <c r="C37" s="155">
        <f t="shared" si="8"/>
        <v>0</v>
      </c>
      <c r="D37" s="155">
        <f>D43</f>
        <v>0</v>
      </c>
      <c r="E37" s="148" t="s">
        <v>602</v>
      </c>
      <c r="F37" s="153">
        <v>212</v>
      </c>
    </row>
    <row r="38" spans="1:6" ht="22.5" customHeight="1" thickBot="1">
      <c r="A38" s="153"/>
      <c r="B38" s="151"/>
      <c r="C38" s="151"/>
      <c r="D38" s="151"/>
      <c r="E38" s="152"/>
      <c r="F38" s="153"/>
    </row>
    <row r="39" spans="1:6" ht="21.95" customHeight="1" thickBot="1">
      <c r="A39" s="158">
        <v>211</v>
      </c>
      <c r="B39" s="149">
        <f t="shared" ref="B39:C39" si="9">SUM(B40:B41)</f>
        <v>0</v>
      </c>
      <c r="C39" s="149">
        <f t="shared" si="9"/>
        <v>0</v>
      </c>
      <c r="D39" s="149">
        <f>SUM(D40:D41)</f>
        <v>0</v>
      </c>
      <c r="E39" s="150" t="s">
        <v>601</v>
      </c>
      <c r="F39" s="158">
        <v>211</v>
      </c>
    </row>
    <row r="40" spans="1:6" ht="22.5" customHeight="1">
      <c r="A40" s="153">
        <v>211001</v>
      </c>
      <c r="B40" s="163">
        <f>C40</f>
        <v>0</v>
      </c>
      <c r="C40" s="163">
        <f>D40</f>
        <v>0</v>
      </c>
      <c r="D40" s="161">
        <v>0</v>
      </c>
      <c r="E40" s="160" t="s">
        <v>637</v>
      </c>
      <c r="F40" s="153">
        <v>211001</v>
      </c>
    </row>
    <row r="41" spans="1:6" ht="22.5" customHeight="1">
      <c r="A41" s="153">
        <v>211002</v>
      </c>
      <c r="B41" s="164">
        <f>C41</f>
        <v>0</v>
      </c>
      <c r="C41" s="164">
        <f>D41</f>
        <v>0</v>
      </c>
      <c r="D41" s="162">
        <v>0</v>
      </c>
      <c r="E41" s="148" t="s">
        <v>405</v>
      </c>
      <c r="F41" s="153">
        <v>211002</v>
      </c>
    </row>
    <row r="42" spans="1:6" ht="22.5" customHeight="1" thickBot="1">
      <c r="A42" s="153"/>
      <c r="B42" s="151"/>
      <c r="C42" s="151"/>
      <c r="D42" s="151"/>
      <c r="E42" s="152"/>
      <c r="F42" s="153"/>
    </row>
    <row r="43" spans="1:6" ht="21.95" customHeight="1" thickBot="1">
      <c r="A43" s="158">
        <v>212</v>
      </c>
      <c r="B43" s="149">
        <f t="shared" ref="B43:C43" si="10">SUM(B44:B79)</f>
        <v>0</v>
      </c>
      <c r="C43" s="149">
        <f t="shared" si="10"/>
        <v>0</v>
      </c>
      <c r="D43" s="149">
        <f>SUM(D44:D79)</f>
        <v>0</v>
      </c>
      <c r="E43" s="150" t="s">
        <v>602</v>
      </c>
      <c r="F43" s="158">
        <v>212</v>
      </c>
    </row>
    <row r="44" spans="1:6" ht="22.5" customHeight="1">
      <c r="A44" s="153">
        <v>212001</v>
      </c>
      <c r="B44" s="163">
        <f t="shared" ref="B44:C59" si="11">C44</f>
        <v>0</v>
      </c>
      <c r="C44" s="163">
        <f t="shared" si="11"/>
        <v>0</v>
      </c>
      <c r="D44" s="161">
        <f>SUMIF(SalarySheet!$B:$B,"Council Revenue",SalarySheet!P:P)</f>
        <v>0</v>
      </c>
      <c r="E44" s="160" t="s">
        <v>406</v>
      </c>
      <c r="F44" s="153">
        <v>212001</v>
      </c>
    </row>
    <row r="45" spans="1:6" ht="22.5" customHeight="1">
      <c r="A45" s="153">
        <v>212002</v>
      </c>
      <c r="B45" s="164">
        <f t="shared" si="11"/>
        <v>0</v>
      </c>
      <c r="C45" s="164">
        <f t="shared" si="11"/>
        <v>0</v>
      </c>
      <c r="D45" s="162">
        <f>SUMIF(SalarySheet!$B:$B,"Council Revenue",SalarySheet!Q:Q)</f>
        <v>0</v>
      </c>
      <c r="E45" s="148" t="s">
        <v>407</v>
      </c>
      <c r="F45" s="153">
        <v>212002</v>
      </c>
    </row>
    <row r="46" spans="1:6" ht="22.5" customHeight="1">
      <c r="A46" s="153">
        <v>212003</v>
      </c>
      <c r="B46" s="164">
        <f t="shared" si="11"/>
        <v>0</v>
      </c>
      <c r="C46" s="164">
        <f t="shared" si="11"/>
        <v>0</v>
      </c>
      <c r="D46" s="162">
        <f>SUMIF(SalarySheet!$B:$B,"Council Revenue",SalarySheet!R:R)</f>
        <v>0</v>
      </c>
      <c r="E46" s="148" t="s">
        <v>408</v>
      </c>
      <c r="F46" s="153">
        <v>212003</v>
      </c>
    </row>
    <row r="47" spans="1:6" ht="22.5" customHeight="1">
      <c r="A47" s="153">
        <v>212004</v>
      </c>
      <c r="B47" s="164">
        <f t="shared" si="11"/>
        <v>0</v>
      </c>
      <c r="C47" s="164">
        <f t="shared" si="11"/>
        <v>0</v>
      </c>
      <c r="D47" s="162">
        <f>SUMIF(SalarySheet!$B:$B,"Council Revenue",SalarySheet!S:S)</f>
        <v>0</v>
      </c>
      <c r="E47" s="148" t="s">
        <v>409</v>
      </c>
      <c r="F47" s="153">
        <v>212004</v>
      </c>
    </row>
    <row r="48" spans="1:6" ht="22.5" customHeight="1">
      <c r="A48" s="153">
        <v>212005</v>
      </c>
      <c r="B48" s="164">
        <f t="shared" si="11"/>
        <v>0</v>
      </c>
      <c r="C48" s="164">
        <f t="shared" si="11"/>
        <v>0</v>
      </c>
      <c r="D48" s="162">
        <v>0</v>
      </c>
      <c r="E48" s="148" t="s">
        <v>638</v>
      </c>
      <c r="F48" s="153">
        <v>212005</v>
      </c>
    </row>
    <row r="49" spans="1:11" ht="22.5" customHeight="1">
      <c r="A49" s="153">
        <v>212006</v>
      </c>
      <c r="B49" s="164">
        <f t="shared" si="11"/>
        <v>0</v>
      </c>
      <c r="C49" s="164">
        <f t="shared" si="11"/>
        <v>0</v>
      </c>
      <c r="D49" s="162">
        <f>SUMIF(SalarySheet!$B:$B,"Council Revenue",SalarySheet!U:U)</f>
        <v>0</v>
      </c>
      <c r="E49" s="148" t="s">
        <v>411</v>
      </c>
      <c r="F49" s="153">
        <v>212006</v>
      </c>
    </row>
    <row r="50" spans="1:11" ht="22.5" customHeight="1">
      <c r="A50" s="153">
        <v>212007</v>
      </c>
      <c r="B50" s="164">
        <f t="shared" si="11"/>
        <v>0</v>
      </c>
      <c r="C50" s="164">
        <f t="shared" si="11"/>
        <v>0</v>
      </c>
      <c r="D50" s="162">
        <f>SUMIF(SalarySheet!$B:$B,"Council Revenue",SalarySheet!V:V)</f>
        <v>0</v>
      </c>
      <c r="E50" s="148" t="s">
        <v>412</v>
      </c>
      <c r="F50" s="153">
        <v>212007</v>
      </c>
    </row>
    <row r="51" spans="1:11" ht="22.5" customHeight="1">
      <c r="A51" s="153">
        <v>212008</v>
      </c>
      <c r="B51" s="164">
        <f t="shared" si="11"/>
        <v>0</v>
      </c>
      <c r="C51" s="164">
        <f t="shared" si="11"/>
        <v>0</v>
      </c>
      <c r="D51" s="162">
        <f>SUMIF(SalarySheet!$B:$B,"Council Revenue",SalarySheet!W:W)</f>
        <v>0</v>
      </c>
      <c r="E51" s="148" t="s">
        <v>639</v>
      </c>
      <c r="F51" s="153">
        <v>212008</v>
      </c>
    </row>
    <row r="52" spans="1:11" ht="22.5" customHeight="1">
      <c r="A52" s="153">
        <v>212009</v>
      </c>
      <c r="B52" s="164">
        <f t="shared" si="11"/>
        <v>0</v>
      </c>
      <c r="C52" s="164">
        <f t="shared" si="11"/>
        <v>0</v>
      </c>
      <c r="D52" s="162">
        <f>SUMIF(SalarySheet!$B:$B,"Council Revenue",SalarySheet!X:X)</f>
        <v>0</v>
      </c>
      <c r="E52" s="148" t="s">
        <v>414</v>
      </c>
      <c r="F52" s="153">
        <v>212009</v>
      </c>
    </row>
    <row r="53" spans="1:11" ht="22.5" customHeight="1">
      <c r="A53" s="153">
        <v>212010</v>
      </c>
      <c r="B53" s="164">
        <f t="shared" si="11"/>
        <v>0</v>
      </c>
      <c r="C53" s="164">
        <f t="shared" si="11"/>
        <v>0</v>
      </c>
      <c r="D53" s="162">
        <f>SUMIF(SalarySheet!$B:$B,"Council Revenue",SalarySheet!Y:Y)</f>
        <v>0</v>
      </c>
      <c r="E53" s="148" t="s">
        <v>640</v>
      </c>
      <c r="F53" s="153">
        <v>212010</v>
      </c>
    </row>
    <row r="54" spans="1:11" ht="22.5" customHeight="1" thickBot="1">
      <c r="A54" s="153">
        <v>212011</v>
      </c>
      <c r="B54" s="164">
        <f t="shared" si="11"/>
        <v>0</v>
      </c>
      <c r="C54" s="164">
        <f t="shared" si="11"/>
        <v>0</v>
      </c>
      <c r="D54" s="162">
        <f>SUMIF(SalarySheet!$B:$B,"Council Revenue",SalarySheet!Z:Z)</f>
        <v>0</v>
      </c>
      <c r="E54" s="148" t="s">
        <v>416</v>
      </c>
      <c r="F54" s="153">
        <v>212011</v>
      </c>
    </row>
    <row r="55" spans="1:11" ht="22.5" customHeight="1">
      <c r="A55" s="153">
        <v>212012</v>
      </c>
      <c r="B55" s="164">
        <f t="shared" si="11"/>
        <v>0</v>
      </c>
      <c r="C55" s="164">
        <f t="shared" si="11"/>
        <v>0</v>
      </c>
      <c r="D55" s="162">
        <f>SUMIF(SalarySheet!$B:$B,"Council Revenue",SalarySheet!AA:AA)</f>
        <v>0</v>
      </c>
      <c r="E55" s="148" t="s">
        <v>641</v>
      </c>
      <c r="F55" s="153">
        <v>212012</v>
      </c>
      <c r="H55" s="265" t="s">
        <v>1136</v>
      </c>
      <c r="I55" s="266"/>
      <c r="J55" s="266"/>
      <c r="K55" s="267"/>
    </row>
    <row r="56" spans="1:11" ht="22.5" customHeight="1">
      <c r="A56" s="153">
        <v>212013</v>
      </c>
      <c r="B56" s="164">
        <f t="shared" si="11"/>
        <v>0</v>
      </c>
      <c r="C56" s="164">
        <f t="shared" si="11"/>
        <v>0</v>
      </c>
      <c r="D56" s="162">
        <f>SUMIF(SalarySheet!$B:$B,"Council Revenue",SalarySheet!AB:AB)</f>
        <v>0</v>
      </c>
      <c r="E56" s="148" t="s">
        <v>642</v>
      </c>
      <c r="F56" s="153">
        <v>212013</v>
      </c>
      <c r="H56" s="268"/>
      <c r="I56" s="269"/>
      <c r="J56" s="269"/>
      <c r="K56" s="270"/>
    </row>
    <row r="57" spans="1:11" ht="22.5" customHeight="1">
      <c r="A57" s="153">
        <v>212014</v>
      </c>
      <c r="B57" s="164">
        <f t="shared" si="11"/>
        <v>0</v>
      </c>
      <c r="C57" s="164">
        <f t="shared" si="11"/>
        <v>0</v>
      </c>
      <c r="D57" s="162">
        <f>SUMIF(SalarySheet!$B:$B,"Council Revenue",SalarySheet!AC:AC)</f>
        <v>0</v>
      </c>
      <c r="E57" s="148" t="s">
        <v>643</v>
      </c>
      <c r="F57" s="153">
        <v>212014</v>
      </c>
      <c r="H57" s="268"/>
      <c r="I57" s="269"/>
      <c r="J57" s="269"/>
      <c r="K57" s="270"/>
    </row>
    <row r="58" spans="1:11" ht="22.5" customHeight="1">
      <c r="A58" s="153">
        <v>212015</v>
      </c>
      <c r="B58" s="164">
        <f t="shared" si="11"/>
        <v>0</v>
      </c>
      <c r="C58" s="164">
        <f t="shared" si="11"/>
        <v>0</v>
      </c>
      <c r="D58" s="162">
        <f>SUMIF(SalarySheet!$B:$B,"Council Revenue",SalarySheet!AD:AD)</f>
        <v>0</v>
      </c>
      <c r="E58" s="148" t="s">
        <v>644</v>
      </c>
      <c r="F58" s="153">
        <v>212015</v>
      </c>
      <c r="H58" s="268"/>
      <c r="I58" s="269"/>
      <c r="J58" s="269"/>
      <c r="K58" s="270"/>
    </row>
    <row r="59" spans="1:11" ht="22.5" customHeight="1">
      <c r="A59" s="153">
        <v>212016</v>
      </c>
      <c r="B59" s="164">
        <f t="shared" si="11"/>
        <v>0</v>
      </c>
      <c r="C59" s="164">
        <f t="shared" si="11"/>
        <v>0</v>
      </c>
      <c r="D59" s="162">
        <f>SUMIF(SalarySheet!$B:$B,"Council Revenue",SalarySheet!AE:AE)</f>
        <v>0</v>
      </c>
      <c r="E59" s="148" t="s">
        <v>645</v>
      </c>
      <c r="F59" s="153">
        <v>212016</v>
      </c>
      <c r="H59" s="268"/>
      <c r="I59" s="269"/>
      <c r="J59" s="269"/>
      <c r="K59" s="270"/>
    </row>
    <row r="60" spans="1:11" ht="22.5" customHeight="1" thickBot="1">
      <c r="A60" s="153">
        <v>212017</v>
      </c>
      <c r="B60" s="164">
        <f t="shared" ref="B60:C75" si="12">C60</f>
        <v>0</v>
      </c>
      <c r="C60" s="164">
        <f t="shared" si="12"/>
        <v>0</v>
      </c>
      <c r="D60" s="162">
        <f>SUMIF(SalarySheet!$B:$B,"Council Revenue",SalarySheet!AF:AF)</f>
        <v>0</v>
      </c>
      <c r="E60" s="148" t="s">
        <v>646</v>
      </c>
      <c r="F60" s="153">
        <v>212017</v>
      </c>
      <c r="H60" s="271"/>
      <c r="I60" s="272"/>
      <c r="J60" s="272"/>
      <c r="K60" s="273"/>
    </row>
    <row r="61" spans="1:11" ht="22.5" customHeight="1">
      <c r="A61" s="153">
        <v>212018</v>
      </c>
      <c r="B61" s="164">
        <f t="shared" si="12"/>
        <v>0</v>
      </c>
      <c r="C61" s="164">
        <f t="shared" si="12"/>
        <v>0</v>
      </c>
      <c r="D61" s="162">
        <f>SUMIF(SalarySheet!$B:$B,"Council Revenue",SalarySheet!AG:AG)</f>
        <v>0</v>
      </c>
      <c r="E61" s="148" t="s">
        <v>647</v>
      </c>
      <c r="F61" s="153">
        <v>212018</v>
      </c>
    </row>
    <row r="62" spans="1:11" ht="22.5" customHeight="1">
      <c r="A62" s="153">
        <v>212019</v>
      </c>
      <c r="B62" s="164">
        <f t="shared" si="12"/>
        <v>0</v>
      </c>
      <c r="C62" s="164">
        <f t="shared" si="12"/>
        <v>0</v>
      </c>
      <c r="D62" s="162">
        <f>SUMIF(SalarySheet!$B:$B,"Council Revenue",SalarySheet!AH:AH)</f>
        <v>0</v>
      </c>
      <c r="E62" s="148" t="s">
        <v>424</v>
      </c>
      <c r="F62" s="153">
        <v>212019</v>
      </c>
    </row>
    <row r="63" spans="1:11" ht="22.5" customHeight="1">
      <c r="A63" s="153">
        <v>212020</v>
      </c>
      <c r="B63" s="164">
        <f t="shared" si="12"/>
        <v>0</v>
      </c>
      <c r="C63" s="164">
        <f t="shared" si="12"/>
        <v>0</v>
      </c>
      <c r="D63" s="162">
        <f>SUMIF(SalarySheet!$B:$B,"Council Revenue",SalarySheet!AI:AI)</f>
        <v>0</v>
      </c>
      <c r="E63" s="148" t="s">
        <v>425</v>
      </c>
      <c r="F63" s="153">
        <v>212020</v>
      </c>
    </row>
    <row r="64" spans="1:11" ht="22.5" customHeight="1">
      <c r="A64" s="153">
        <v>212021</v>
      </c>
      <c r="B64" s="164">
        <f t="shared" si="12"/>
        <v>0</v>
      </c>
      <c r="C64" s="164">
        <f t="shared" si="12"/>
        <v>0</v>
      </c>
      <c r="D64" s="162">
        <f>SUMIF(SalarySheet!$B:$B,"Council Revenue",SalarySheet!AJ:AJ)</f>
        <v>0</v>
      </c>
      <c r="E64" s="148" t="s">
        <v>426</v>
      </c>
      <c r="F64" s="153">
        <v>212021</v>
      </c>
    </row>
    <row r="65" spans="1:6" ht="22.5" customHeight="1">
      <c r="A65" s="153">
        <v>212022</v>
      </c>
      <c r="B65" s="164">
        <f t="shared" si="12"/>
        <v>0</v>
      </c>
      <c r="C65" s="164">
        <f t="shared" si="12"/>
        <v>0</v>
      </c>
      <c r="D65" s="162">
        <f>SUMIF(SalarySheet!$B:$B,"Council Revenue",SalarySheet!AK:AK)</f>
        <v>0</v>
      </c>
      <c r="E65" s="148" t="s">
        <v>648</v>
      </c>
      <c r="F65" s="153">
        <v>212022</v>
      </c>
    </row>
    <row r="66" spans="1:6" ht="22.5" customHeight="1">
      <c r="A66" s="153">
        <v>212023</v>
      </c>
      <c r="B66" s="164">
        <f t="shared" si="12"/>
        <v>0</v>
      </c>
      <c r="C66" s="164">
        <f t="shared" si="12"/>
        <v>0</v>
      </c>
      <c r="D66" s="162">
        <f>SUMIF(SalarySheet!$B:$B,"Council Revenue",SalarySheet!AL:AL)</f>
        <v>0</v>
      </c>
      <c r="E66" s="148" t="s">
        <v>649</v>
      </c>
      <c r="F66" s="153">
        <v>212023</v>
      </c>
    </row>
    <row r="67" spans="1:6" ht="22.5" customHeight="1">
      <c r="A67" s="153">
        <v>212024</v>
      </c>
      <c r="B67" s="164">
        <f t="shared" si="12"/>
        <v>0</v>
      </c>
      <c r="C67" s="164">
        <f t="shared" si="12"/>
        <v>0</v>
      </c>
      <c r="D67" s="162">
        <f>SUMIF(SalarySheet!$B:$B,"Council Revenue",SalarySheet!AM:AM)</f>
        <v>0</v>
      </c>
      <c r="E67" s="148" t="s">
        <v>650</v>
      </c>
      <c r="F67" s="153">
        <v>212024</v>
      </c>
    </row>
    <row r="68" spans="1:6" ht="22.5" customHeight="1">
      <c r="A68" s="153">
        <v>212025</v>
      </c>
      <c r="B68" s="164">
        <f t="shared" si="12"/>
        <v>0</v>
      </c>
      <c r="C68" s="164">
        <f t="shared" si="12"/>
        <v>0</v>
      </c>
      <c r="D68" s="162">
        <f>SUMIF(SalarySheet!$B:$B,"Council Revenue",SalarySheet!AN:AN)</f>
        <v>0</v>
      </c>
      <c r="E68" s="148" t="s">
        <v>430</v>
      </c>
      <c r="F68" s="153">
        <v>212025</v>
      </c>
    </row>
    <row r="69" spans="1:6" ht="22.5" customHeight="1">
      <c r="A69" s="153">
        <v>212026</v>
      </c>
      <c r="B69" s="164">
        <f t="shared" si="12"/>
        <v>0</v>
      </c>
      <c r="C69" s="164">
        <f t="shared" si="12"/>
        <v>0</v>
      </c>
      <c r="D69" s="162">
        <f>SUMIF(SalarySheet!$B:$B,"Council Revenue",SalarySheet!AO:AO)</f>
        <v>0</v>
      </c>
      <c r="E69" s="148" t="s">
        <v>431</v>
      </c>
      <c r="F69" s="153">
        <v>212026</v>
      </c>
    </row>
    <row r="70" spans="1:6" ht="22.5" customHeight="1">
      <c r="A70" s="153">
        <v>212027</v>
      </c>
      <c r="B70" s="164">
        <f t="shared" si="12"/>
        <v>0</v>
      </c>
      <c r="C70" s="164">
        <f t="shared" si="12"/>
        <v>0</v>
      </c>
      <c r="D70" s="162">
        <v>0</v>
      </c>
      <c r="E70" s="148" t="s">
        <v>432</v>
      </c>
      <c r="F70" s="153">
        <v>212027</v>
      </c>
    </row>
    <row r="71" spans="1:6" ht="22.5" customHeight="1">
      <c r="A71" s="153">
        <v>212028</v>
      </c>
      <c r="B71" s="164">
        <f t="shared" si="12"/>
        <v>0</v>
      </c>
      <c r="C71" s="164">
        <f t="shared" si="12"/>
        <v>0</v>
      </c>
      <c r="D71" s="162">
        <f>SUMIF(SalarySheet!$B:$B,"Council Revenue",SalarySheet!AQ:AQ)</f>
        <v>0</v>
      </c>
      <c r="E71" s="148" t="s">
        <v>651</v>
      </c>
      <c r="F71" s="153">
        <v>212028</v>
      </c>
    </row>
    <row r="72" spans="1:6" ht="22.5" customHeight="1">
      <c r="A72" s="153">
        <v>212029</v>
      </c>
      <c r="B72" s="164">
        <f t="shared" si="12"/>
        <v>0</v>
      </c>
      <c r="C72" s="164">
        <f t="shared" si="12"/>
        <v>0</v>
      </c>
      <c r="D72" s="162">
        <f>SUMIF(SalarySheet!$B:$B,"Council Revenue",SalarySheet!AR:AR)</f>
        <v>0</v>
      </c>
      <c r="E72" s="148" t="s">
        <v>652</v>
      </c>
      <c r="F72" s="153">
        <v>212029</v>
      </c>
    </row>
    <row r="73" spans="1:6" ht="22.5" customHeight="1">
      <c r="A73" s="153">
        <v>212030</v>
      </c>
      <c r="B73" s="164">
        <f t="shared" si="12"/>
        <v>0</v>
      </c>
      <c r="C73" s="164">
        <f t="shared" si="12"/>
        <v>0</v>
      </c>
      <c r="D73" s="162">
        <f>SUMIF(SalarySheet!$B:$B,"Council Revenue",SalarySheet!AS:AS)</f>
        <v>0</v>
      </c>
      <c r="E73" s="148" t="s">
        <v>653</v>
      </c>
      <c r="F73" s="153">
        <v>212030</v>
      </c>
    </row>
    <row r="74" spans="1:6" ht="22.5" customHeight="1">
      <c r="A74" s="153">
        <v>212031</v>
      </c>
      <c r="B74" s="164">
        <f t="shared" si="12"/>
        <v>0</v>
      </c>
      <c r="C74" s="164">
        <f t="shared" si="12"/>
        <v>0</v>
      </c>
      <c r="D74" s="162">
        <v>0</v>
      </c>
      <c r="E74" s="148" t="s">
        <v>436</v>
      </c>
      <c r="F74" s="153">
        <v>212031</v>
      </c>
    </row>
    <row r="75" spans="1:6" ht="22.5" customHeight="1">
      <c r="A75" s="153">
        <v>212032</v>
      </c>
      <c r="B75" s="164">
        <f t="shared" si="12"/>
        <v>0</v>
      </c>
      <c r="C75" s="164">
        <f t="shared" si="12"/>
        <v>0</v>
      </c>
      <c r="D75" s="162">
        <f>SUMIF(SalarySheet!$B:$B,"Council Revenue",SalarySheet!AU:AU)</f>
        <v>0</v>
      </c>
      <c r="E75" s="148" t="s">
        <v>437</v>
      </c>
      <c r="F75" s="153">
        <v>212032</v>
      </c>
    </row>
    <row r="76" spans="1:6" ht="22.5" customHeight="1">
      <c r="A76" s="153">
        <v>212033</v>
      </c>
      <c r="B76" s="164">
        <f t="shared" ref="B76:C78" si="13">C76</f>
        <v>0</v>
      </c>
      <c r="C76" s="164">
        <f t="shared" si="13"/>
        <v>0</v>
      </c>
      <c r="D76" s="162">
        <v>0</v>
      </c>
      <c r="E76" s="148" t="s">
        <v>1107</v>
      </c>
      <c r="F76" s="153">
        <v>212033</v>
      </c>
    </row>
    <row r="77" spans="1:6" ht="22.5" customHeight="1">
      <c r="A77" s="153">
        <v>212034</v>
      </c>
      <c r="B77" s="164">
        <f t="shared" si="13"/>
        <v>0</v>
      </c>
      <c r="C77" s="164">
        <f t="shared" si="13"/>
        <v>0</v>
      </c>
      <c r="D77" s="162">
        <f>SUMIF(SalarySheet!$B:$B,"Council Revenue",SalarySheet!AW:AW)</f>
        <v>0</v>
      </c>
      <c r="E77" s="148" t="s">
        <v>1108</v>
      </c>
      <c r="F77" s="153">
        <v>212034</v>
      </c>
    </row>
    <row r="78" spans="1:6" ht="22.5" customHeight="1">
      <c r="A78" s="153">
        <v>212035</v>
      </c>
      <c r="B78" s="164">
        <f t="shared" si="13"/>
        <v>0</v>
      </c>
      <c r="C78" s="164">
        <f t="shared" si="13"/>
        <v>0</v>
      </c>
      <c r="D78" s="162">
        <f>SUMIF(SalarySheet!$B:$B,"Council Revenue",SalarySheet!AX:AX)</f>
        <v>0</v>
      </c>
      <c r="E78" s="148" t="s">
        <v>1109</v>
      </c>
      <c r="F78" s="153">
        <v>212035</v>
      </c>
    </row>
    <row r="79" spans="1:6" ht="22.5" customHeight="1">
      <c r="A79" s="153">
        <v>212999</v>
      </c>
      <c r="B79" s="164">
        <f t="shared" ref="B79:C79" si="14">C79</f>
        <v>0</v>
      </c>
      <c r="C79" s="164">
        <f t="shared" si="14"/>
        <v>0</v>
      </c>
      <c r="D79" s="162">
        <f>SUMIF(SalarySheet!$B:$B,"Council Revenue",SalarySheet!AY:AY)</f>
        <v>0</v>
      </c>
      <c r="E79" s="148" t="s">
        <v>438</v>
      </c>
      <c r="F79" s="153">
        <v>212999</v>
      </c>
    </row>
    <row r="80" spans="1:6" ht="22.5" customHeight="1" thickBot="1">
      <c r="A80" s="153"/>
      <c r="B80" s="151"/>
      <c r="C80" s="151"/>
      <c r="D80" s="151"/>
      <c r="E80" s="152"/>
      <c r="F80" s="153"/>
    </row>
    <row r="81" spans="1:6" ht="22.5" customHeight="1" thickBot="1">
      <c r="A81" s="158">
        <v>213</v>
      </c>
      <c r="B81" s="149">
        <f>SUM(B82:B82)</f>
        <v>0</v>
      </c>
      <c r="C81" s="149">
        <f>SUM(C82:C82)</f>
        <v>0</v>
      </c>
      <c r="D81" s="149">
        <f>SUM(D82:D82)</f>
        <v>0</v>
      </c>
      <c r="E81" s="150" t="s">
        <v>603</v>
      </c>
      <c r="F81" s="158">
        <v>213</v>
      </c>
    </row>
    <row r="82" spans="1:6" ht="22.5" customHeight="1">
      <c r="A82" s="153">
        <v>213006</v>
      </c>
      <c r="B82" s="164">
        <f t="shared" ref="B82" si="15">C82</f>
        <v>0</v>
      </c>
      <c r="C82" s="164">
        <f t="shared" ref="C82" si="16">D82</f>
        <v>0</v>
      </c>
      <c r="D82" s="162">
        <f>SUMIF(SalarySheet!$B:$B,"Council Revenue",SalarySheet!AZ:AZ)</f>
        <v>0</v>
      </c>
      <c r="E82" s="148" t="s">
        <v>654</v>
      </c>
      <c r="F82" s="153">
        <v>213006</v>
      </c>
    </row>
    <row r="83" spans="1:6" ht="22.5" customHeight="1" thickBot="1">
      <c r="A83" s="153"/>
      <c r="B83" s="151"/>
      <c r="C83" s="151"/>
      <c r="D83" s="151"/>
      <c r="E83" s="152"/>
      <c r="F83" s="153"/>
    </row>
    <row r="84" spans="1:6" ht="22.5" customHeight="1" thickBot="1">
      <c r="A84" s="158">
        <v>221</v>
      </c>
      <c r="B84" s="149">
        <f t="shared" ref="B84:C84" si="17">SUM(B85:B90)</f>
        <v>0</v>
      </c>
      <c r="C84" s="149">
        <f t="shared" si="17"/>
        <v>0</v>
      </c>
      <c r="D84" s="149">
        <f>SUM(D85:D90)</f>
        <v>210000</v>
      </c>
      <c r="E84" s="150" t="s">
        <v>604</v>
      </c>
      <c r="F84" s="158">
        <v>221</v>
      </c>
    </row>
    <row r="85" spans="1:6" ht="22.5" customHeight="1">
      <c r="A85" s="153">
        <v>221001</v>
      </c>
      <c r="B85" s="163"/>
      <c r="C85" s="163"/>
      <c r="D85" s="163">
        <v>50000</v>
      </c>
      <c r="E85" s="160" t="s">
        <v>655</v>
      </c>
      <c r="F85" s="153">
        <v>221001</v>
      </c>
    </row>
    <row r="86" spans="1:6" ht="22.5" customHeight="1">
      <c r="A86" s="153">
        <v>221002</v>
      </c>
      <c r="B86" s="164"/>
      <c r="C86" s="164"/>
      <c r="D86" s="164">
        <v>10000</v>
      </c>
      <c r="E86" s="148" t="s">
        <v>656</v>
      </c>
      <c r="F86" s="153">
        <v>221002</v>
      </c>
    </row>
    <row r="87" spans="1:6" ht="22.5" customHeight="1">
      <c r="A87" s="153">
        <v>221003</v>
      </c>
      <c r="B87" s="164"/>
      <c r="C87" s="164"/>
      <c r="D87" s="164">
        <v>100000</v>
      </c>
      <c r="E87" s="148" t="s">
        <v>657</v>
      </c>
      <c r="F87" s="153">
        <v>221003</v>
      </c>
    </row>
    <row r="88" spans="1:6" ht="22.5" customHeight="1">
      <c r="A88" s="153">
        <v>221004</v>
      </c>
      <c r="B88" s="164"/>
      <c r="C88" s="164"/>
      <c r="D88" s="164">
        <v>50000</v>
      </c>
      <c r="E88" s="148" t="s">
        <v>658</v>
      </c>
      <c r="F88" s="153">
        <v>221004</v>
      </c>
    </row>
    <row r="89" spans="1:6" ht="22.5" customHeight="1">
      <c r="A89" s="153">
        <v>221005</v>
      </c>
      <c r="B89" s="164"/>
      <c r="C89" s="164"/>
      <c r="D89" s="164"/>
      <c r="E89" s="148" t="s">
        <v>659</v>
      </c>
      <c r="F89" s="153">
        <v>221005</v>
      </c>
    </row>
    <row r="90" spans="1:6" ht="22.5" customHeight="1">
      <c r="A90" s="153">
        <v>221999</v>
      </c>
      <c r="B90" s="164"/>
      <c r="C90" s="164"/>
      <c r="D90" s="164"/>
      <c r="E90" s="148" t="s">
        <v>445</v>
      </c>
      <c r="F90" s="153">
        <v>221999</v>
      </c>
    </row>
    <row r="91" spans="1:6" ht="22.5" customHeight="1" thickBot="1">
      <c r="A91" s="153"/>
      <c r="B91" s="151"/>
      <c r="C91" s="151"/>
      <c r="D91" s="151"/>
      <c r="E91" s="152"/>
      <c r="F91" s="153"/>
    </row>
    <row r="92" spans="1:6" ht="22.5" customHeight="1" thickBot="1">
      <c r="A92" s="158">
        <v>222</v>
      </c>
      <c r="B92" s="149">
        <f t="shared" ref="B92:C92" si="18">SUM(B93:B104)</f>
        <v>0</v>
      </c>
      <c r="C92" s="149">
        <f t="shared" si="18"/>
        <v>0</v>
      </c>
      <c r="D92" s="149">
        <f>SUM(D93:D104)</f>
        <v>279500</v>
      </c>
      <c r="E92" s="150" t="s">
        <v>605</v>
      </c>
      <c r="F92" s="158">
        <v>222</v>
      </c>
    </row>
    <row r="93" spans="1:6" ht="22.5" customHeight="1">
      <c r="A93" s="153">
        <v>222001</v>
      </c>
      <c r="B93" s="163"/>
      <c r="C93" s="163"/>
      <c r="D93" s="163"/>
      <c r="E93" s="160" t="s">
        <v>660</v>
      </c>
      <c r="F93" s="153">
        <v>222001</v>
      </c>
    </row>
    <row r="94" spans="1:6" ht="22.5" customHeight="1">
      <c r="A94" s="153">
        <v>222002</v>
      </c>
      <c r="B94" s="164"/>
      <c r="C94" s="164"/>
      <c r="D94" s="164"/>
      <c r="E94" s="148" t="s">
        <v>661</v>
      </c>
      <c r="F94" s="153">
        <v>222002</v>
      </c>
    </row>
    <row r="95" spans="1:6" ht="22.5" customHeight="1">
      <c r="A95" s="153">
        <v>222003</v>
      </c>
      <c r="B95" s="164"/>
      <c r="C95" s="164"/>
      <c r="D95" s="164">
        <v>100000</v>
      </c>
      <c r="E95" s="148" t="s">
        <v>662</v>
      </c>
      <c r="F95" s="153">
        <v>222003</v>
      </c>
    </row>
    <row r="96" spans="1:6" ht="22.5" customHeight="1">
      <c r="A96" s="153">
        <v>222004</v>
      </c>
      <c r="B96" s="164"/>
      <c r="C96" s="164"/>
      <c r="D96" s="164">
        <v>20000</v>
      </c>
      <c r="E96" s="148" t="s">
        <v>663</v>
      </c>
      <c r="F96" s="153">
        <v>222004</v>
      </c>
    </row>
    <row r="97" spans="1:6" ht="22.5" customHeight="1">
      <c r="A97" s="153">
        <v>222005</v>
      </c>
      <c r="B97" s="164"/>
      <c r="C97" s="164"/>
      <c r="D97" s="164">
        <v>22500</v>
      </c>
      <c r="E97" s="148" t="s">
        <v>450</v>
      </c>
      <c r="F97" s="153">
        <v>222005</v>
      </c>
    </row>
    <row r="98" spans="1:6" ht="22.5" customHeight="1">
      <c r="A98" s="153">
        <v>222006</v>
      </c>
      <c r="B98" s="164"/>
      <c r="C98" s="164"/>
      <c r="D98" s="164">
        <v>30000</v>
      </c>
      <c r="E98" s="148" t="s">
        <v>664</v>
      </c>
      <c r="F98" s="153">
        <v>222006</v>
      </c>
    </row>
    <row r="99" spans="1:6" ht="22.5" customHeight="1">
      <c r="A99" s="153">
        <v>222007</v>
      </c>
      <c r="B99" s="164"/>
      <c r="C99" s="164"/>
      <c r="D99" s="164">
        <v>12000</v>
      </c>
      <c r="E99" s="148" t="s">
        <v>452</v>
      </c>
      <c r="F99" s="153">
        <v>222007</v>
      </c>
    </row>
    <row r="100" spans="1:6" ht="22.5" customHeight="1">
      <c r="A100" s="153">
        <v>222008</v>
      </c>
      <c r="B100" s="164"/>
      <c r="C100" s="164"/>
      <c r="D100" s="164">
        <v>25000</v>
      </c>
      <c r="E100" s="148" t="s">
        <v>453</v>
      </c>
      <c r="F100" s="153">
        <v>222008</v>
      </c>
    </row>
    <row r="101" spans="1:6" ht="22.5" customHeight="1">
      <c r="A101" s="153">
        <v>222009</v>
      </c>
      <c r="B101" s="164"/>
      <c r="C101" s="164"/>
      <c r="D101" s="164">
        <v>10000</v>
      </c>
      <c r="E101" s="148" t="s">
        <v>665</v>
      </c>
      <c r="F101" s="153">
        <v>222009</v>
      </c>
    </row>
    <row r="102" spans="1:6" ht="22.5" customHeight="1">
      <c r="A102" s="153">
        <v>222010</v>
      </c>
      <c r="B102" s="164"/>
      <c r="C102" s="164"/>
      <c r="D102" s="164">
        <v>20000</v>
      </c>
      <c r="E102" s="148" t="s">
        <v>455</v>
      </c>
      <c r="F102" s="153">
        <v>222010</v>
      </c>
    </row>
    <row r="103" spans="1:6" ht="22.5" customHeight="1">
      <c r="A103" s="153">
        <v>222011</v>
      </c>
      <c r="B103" s="164"/>
      <c r="C103" s="164"/>
      <c r="D103" s="164">
        <v>15000</v>
      </c>
      <c r="E103" s="148" t="s">
        <v>666</v>
      </c>
      <c r="F103" s="153">
        <v>222011</v>
      </c>
    </row>
    <row r="104" spans="1:6" ht="22.5" customHeight="1">
      <c r="A104" s="153">
        <v>222999</v>
      </c>
      <c r="B104" s="164"/>
      <c r="C104" s="164"/>
      <c r="D104" s="164">
        <v>25000</v>
      </c>
      <c r="E104" s="148" t="s">
        <v>667</v>
      </c>
      <c r="F104" s="153">
        <v>222999</v>
      </c>
    </row>
    <row r="105" spans="1:6" ht="22.5" customHeight="1" thickBot="1">
      <c r="A105" s="153"/>
      <c r="B105" s="151"/>
      <c r="C105" s="151"/>
      <c r="D105" s="151"/>
      <c r="E105" s="152"/>
      <c r="F105" s="153"/>
    </row>
    <row r="106" spans="1:6" ht="22.5" customHeight="1" thickBot="1">
      <c r="A106" s="158">
        <v>223</v>
      </c>
      <c r="B106" s="149">
        <f t="shared" ref="B106:C106" si="19">SUM(B107:B133)</f>
        <v>0</v>
      </c>
      <c r="C106" s="149">
        <f t="shared" si="19"/>
        <v>0</v>
      </c>
      <c r="D106" s="149">
        <f>SUM(D107:D133)</f>
        <v>1459700</v>
      </c>
      <c r="E106" s="150" t="s">
        <v>606</v>
      </c>
      <c r="F106" s="158">
        <v>223</v>
      </c>
    </row>
    <row r="107" spans="1:6" ht="22.5" customHeight="1">
      <c r="A107" s="153">
        <v>223001</v>
      </c>
      <c r="B107" s="163"/>
      <c r="C107" s="163"/>
      <c r="D107" s="163"/>
      <c r="E107" s="160" t="s">
        <v>668</v>
      </c>
      <c r="F107" s="153">
        <v>223001</v>
      </c>
    </row>
    <row r="108" spans="1:6" ht="22.5" customHeight="1">
      <c r="A108" s="153">
        <v>223002</v>
      </c>
      <c r="B108" s="164"/>
      <c r="C108" s="164"/>
      <c r="D108" s="164">
        <v>120000</v>
      </c>
      <c r="E108" s="148" t="s">
        <v>459</v>
      </c>
      <c r="F108" s="153">
        <v>223002</v>
      </c>
    </row>
    <row r="109" spans="1:6" ht="22.5" customHeight="1">
      <c r="A109" s="153">
        <v>223003</v>
      </c>
      <c r="B109" s="164"/>
      <c r="C109" s="164"/>
      <c r="D109" s="164"/>
      <c r="E109" s="148" t="s">
        <v>669</v>
      </c>
      <c r="F109" s="153">
        <v>223003</v>
      </c>
    </row>
    <row r="110" spans="1:6" ht="22.5" customHeight="1">
      <c r="A110" s="153">
        <v>223004</v>
      </c>
      <c r="B110" s="164"/>
      <c r="C110" s="164"/>
      <c r="D110" s="164"/>
      <c r="E110" s="148" t="s">
        <v>461</v>
      </c>
      <c r="F110" s="153">
        <v>223004</v>
      </c>
    </row>
    <row r="111" spans="1:6" ht="22.5" customHeight="1">
      <c r="A111" s="153">
        <v>223005</v>
      </c>
      <c r="B111" s="164"/>
      <c r="C111" s="164"/>
      <c r="D111" s="164"/>
      <c r="E111" s="148" t="s">
        <v>462</v>
      </c>
      <c r="F111" s="153">
        <v>223005</v>
      </c>
    </row>
    <row r="112" spans="1:6" ht="22.5" customHeight="1">
      <c r="A112" s="153">
        <v>223006</v>
      </c>
      <c r="B112" s="164"/>
      <c r="C112" s="164"/>
      <c r="D112" s="164"/>
      <c r="E112" s="148" t="s">
        <v>463</v>
      </c>
      <c r="F112" s="153">
        <v>223006</v>
      </c>
    </row>
    <row r="113" spans="1:6" ht="22.5" customHeight="1">
      <c r="A113" s="153">
        <v>223007</v>
      </c>
      <c r="B113" s="164"/>
      <c r="C113" s="164"/>
      <c r="D113" s="164"/>
      <c r="E113" s="148" t="s">
        <v>670</v>
      </c>
      <c r="F113" s="153">
        <v>223007</v>
      </c>
    </row>
    <row r="114" spans="1:6" ht="22.5" customHeight="1">
      <c r="A114" s="153">
        <v>223008</v>
      </c>
      <c r="B114" s="164"/>
      <c r="C114" s="164"/>
      <c r="D114" s="164">
        <v>12000</v>
      </c>
      <c r="E114" s="148" t="s">
        <v>671</v>
      </c>
      <c r="F114" s="153">
        <v>223008</v>
      </c>
    </row>
    <row r="115" spans="1:6" ht="22.5" customHeight="1">
      <c r="A115" s="153">
        <v>223009</v>
      </c>
      <c r="B115" s="164"/>
      <c r="C115" s="164"/>
      <c r="D115" s="164"/>
      <c r="E115" s="148" t="s">
        <v>466</v>
      </c>
      <c r="F115" s="153">
        <v>223009</v>
      </c>
    </row>
    <row r="116" spans="1:6" ht="22.5" customHeight="1">
      <c r="A116" s="153">
        <v>223010</v>
      </c>
      <c r="B116" s="164"/>
      <c r="C116" s="164"/>
      <c r="D116" s="164"/>
      <c r="E116" s="148" t="s">
        <v>672</v>
      </c>
      <c r="F116" s="153">
        <v>223010</v>
      </c>
    </row>
    <row r="117" spans="1:6" ht="22.5" customHeight="1">
      <c r="A117" s="153">
        <v>223011</v>
      </c>
      <c r="B117" s="164"/>
      <c r="C117" s="164"/>
      <c r="D117" s="164">
        <v>20000</v>
      </c>
      <c r="E117" s="148" t="s">
        <v>468</v>
      </c>
      <c r="F117" s="153">
        <v>223011</v>
      </c>
    </row>
    <row r="118" spans="1:6" ht="22.5" customHeight="1">
      <c r="A118" s="153">
        <v>223012</v>
      </c>
      <c r="B118" s="164"/>
      <c r="C118" s="164"/>
      <c r="D118" s="164">
        <v>15000</v>
      </c>
      <c r="E118" s="148" t="s">
        <v>673</v>
      </c>
      <c r="F118" s="153">
        <v>223012</v>
      </c>
    </row>
    <row r="119" spans="1:6" ht="22.5" customHeight="1">
      <c r="A119" s="153">
        <v>223013</v>
      </c>
      <c r="B119" s="164"/>
      <c r="C119" s="164"/>
      <c r="D119" s="164">
        <v>1000000</v>
      </c>
      <c r="E119" s="148" t="s">
        <v>674</v>
      </c>
      <c r="F119" s="153">
        <v>223013</v>
      </c>
    </row>
    <row r="120" spans="1:6" ht="22.5" customHeight="1">
      <c r="A120" s="153">
        <v>223014</v>
      </c>
      <c r="B120" s="164"/>
      <c r="C120" s="164"/>
      <c r="D120" s="164"/>
      <c r="E120" s="148" t="s">
        <v>675</v>
      </c>
      <c r="F120" s="153">
        <v>223014</v>
      </c>
    </row>
    <row r="121" spans="1:6" ht="22.5" customHeight="1">
      <c r="A121" s="153">
        <v>223015</v>
      </c>
      <c r="B121" s="164"/>
      <c r="C121" s="164"/>
      <c r="D121" s="164"/>
      <c r="E121" s="148" t="s">
        <v>676</v>
      </c>
      <c r="F121" s="153">
        <v>223015</v>
      </c>
    </row>
    <row r="122" spans="1:6" ht="22.5" customHeight="1">
      <c r="A122" s="153">
        <v>223016</v>
      </c>
      <c r="B122" s="164"/>
      <c r="C122" s="164"/>
      <c r="D122" s="164">
        <v>155000</v>
      </c>
      <c r="E122" s="148" t="s">
        <v>677</v>
      </c>
      <c r="F122" s="153">
        <v>223016</v>
      </c>
    </row>
    <row r="123" spans="1:6" ht="22.5" customHeight="1">
      <c r="A123" s="153">
        <v>223017</v>
      </c>
      <c r="B123" s="164"/>
      <c r="C123" s="164"/>
      <c r="D123" s="164">
        <v>10000</v>
      </c>
      <c r="E123" s="148" t="s">
        <v>678</v>
      </c>
      <c r="F123" s="153">
        <v>223017</v>
      </c>
    </row>
    <row r="124" spans="1:6" ht="22.5" customHeight="1">
      <c r="A124" s="153">
        <v>223018</v>
      </c>
      <c r="B124" s="164"/>
      <c r="C124" s="164"/>
      <c r="D124" s="164">
        <v>90000</v>
      </c>
      <c r="E124" s="148" t="s">
        <v>679</v>
      </c>
      <c r="F124" s="153">
        <v>223018</v>
      </c>
    </row>
    <row r="125" spans="1:6" ht="22.5" customHeight="1">
      <c r="A125" s="153">
        <v>223019</v>
      </c>
      <c r="B125" s="164"/>
      <c r="C125" s="164"/>
      <c r="D125" s="164">
        <v>12700</v>
      </c>
      <c r="E125" s="148" t="s">
        <v>680</v>
      </c>
      <c r="F125" s="153">
        <v>223019</v>
      </c>
    </row>
    <row r="126" spans="1:6" ht="22.5" customHeight="1">
      <c r="A126" s="153">
        <v>223020</v>
      </c>
      <c r="B126" s="164"/>
      <c r="C126" s="164"/>
      <c r="D126" s="164"/>
      <c r="E126" s="148" t="s">
        <v>477</v>
      </c>
      <c r="F126" s="153">
        <v>223020</v>
      </c>
    </row>
    <row r="127" spans="1:6" ht="22.5" customHeight="1">
      <c r="A127" s="153">
        <v>223021</v>
      </c>
      <c r="B127" s="164"/>
      <c r="C127" s="164"/>
      <c r="D127" s="164"/>
      <c r="E127" s="148" t="s">
        <v>478</v>
      </c>
      <c r="F127" s="153">
        <v>223021</v>
      </c>
    </row>
    <row r="128" spans="1:6" ht="22.5" customHeight="1">
      <c r="A128" s="153">
        <v>223022</v>
      </c>
      <c r="B128" s="164"/>
      <c r="C128" s="164"/>
      <c r="D128" s="164"/>
      <c r="E128" s="148" t="s">
        <v>681</v>
      </c>
      <c r="F128" s="153">
        <v>223022</v>
      </c>
    </row>
    <row r="129" spans="1:6" ht="22.5" customHeight="1">
      <c r="A129" s="153">
        <v>223023</v>
      </c>
      <c r="B129" s="164"/>
      <c r="C129" s="164"/>
      <c r="D129" s="164"/>
      <c r="E129" s="148" t="s">
        <v>682</v>
      </c>
      <c r="F129" s="153">
        <v>223023</v>
      </c>
    </row>
    <row r="130" spans="1:6" ht="22.5" customHeight="1">
      <c r="A130" s="153">
        <v>223024</v>
      </c>
      <c r="B130" s="164"/>
      <c r="C130" s="164"/>
      <c r="D130" s="164"/>
      <c r="E130" s="148" t="s">
        <v>481</v>
      </c>
      <c r="F130" s="153">
        <v>223024</v>
      </c>
    </row>
    <row r="131" spans="1:6" ht="22.5" customHeight="1">
      <c r="A131" s="153">
        <v>223025</v>
      </c>
      <c r="B131" s="164"/>
      <c r="C131" s="164"/>
      <c r="D131" s="164"/>
      <c r="E131" s="148" t="s">
        <v>683</v>
      </c>
      <c r="F131" s="153">
        <v>223025</v>
      </c>
    </row>
    <row r="132" spans="1:6" ht="22.5" customHeight="1">
      <c r="A132" s="153">
        <f>F132</f>
        <v>223026</v>
      </c>
      <c r="B132" s="164"/>
      <c r="C132" s="164"/>
      <c r="D132" s="164"/>
      <c r="E132" s="148" t="s">
        <v>1137</v>
      </c>
      <c r="F132" s="153">
        <v>223026</v>
      </c>
    </row>
    <row r="133" spans="1:6" ht="22.5" customHeight="1">
      <c r="A133" s="153">
        <v>223999</v>
      </c>
      <c r="B133" s="164"/>
      <c r="C133" s="164"/>
      <c r="D133" s="164">
        <v>25000</v>
      </c>
      <c r="E133" s="148" t="s">
        <v>684</v>
      </c>
      <c r="F133" s="153">
        <v>223999</v>
      </c>
    </row>
    <row r="134" spans="1:6" ht="22.5" customHeight="1" thickBot="1">
      <c r="A134" s="153"/>
      <c r="B134" s="151"/>
      <c r="C134" s="151"/>
      <c r="D134" s="151"/>
      <c r="E134" s="152"/>
      <c r="F134" s="153"/>
    </row>
    <row r="135" spans="1:6" ht="22.5" customHeight="1" thickBot="1">
      <c r="A135" s="158">
        <v>224</v>
      </c>
      <c r="B135" s="149">
        <f t="shared" ref="B135:C135" si="20">SUM(B136:B140)</f>
        <v>0</v>
      </c>
      <c r="C135" s="149">
        <f t="shared" si="20"/>
        <v>0</v>
      </c>
      <c r="D135" s="149">
        <f>SUM(D136:D140)</f>
        <v>50000</v>
      </c>
      <c r="E135" s="150" t="s">
        <v>607</v>
      </c>
      <c r="F135" s="158">
        <v>224</v>
      </c>
    </row>
    <row r="136" spans="1:6" ht="22.5" customHeight="1">
      <c r="A136" s="153">
        <v>224001</v>
      </c>
      <c r="B136" s="163"/>
      <c r="C136" s="163"/>
      <c r="D136" s="163"/>
      <c r="E136" s="160" t="s">
        <v>484</v>
      </c>
      <c r="F136" s="153">
        <v>224001</v>
      </c>
    </row>
    <row r="137" spans="1:6" ht="22.5" customHeight="1">
      <c r="A137" s="153">
        <v>224011</v>
      </c>
      <c r="B137" s="164"/>
      <c r="C137" s="164"/>
      <c r="D137" s="164"/>
      <c r="E137" s="148" t="s">
        <v>485</v>
      </c>
      <c r="F137" s="153">
        <v>224011</v>
      </c>
    </row>
    <row r="138" spans="1:6" ht="22.5" customHeight="1">
      <c r="A138" s="153">
        <v>224021</v>
      </c>
      <c r="B138" s="164"/>
      <c r="C138" s="164"/>
      <c r="D138" s="164"/>
      <c r="E138" s="148" t="s">
        <v>685</v>
      </c>
      <c r="F138" s="153">
        <v>224021</v>
      </c>
    </row>
    <row r="139" spans="1:6" ht="22.5" customHeight="1">
      <c r="A139" s="153">
        <v>224022</v>
      </c>
      <c r="B139" s="164"/>
      <c r="C139" s="164"/>
      <c r="D139" s="164"/>
      <c r="E139" s="148" t="s">
        <v>686</v>
      </c>
      <c r="F139" s="153">
        <v>224022</v>
      </c>
    </row>
    <row r="140" spans="1:6" ht="22.5" customHeight="1">
      <c r="A140" s="153">
        <v>224999</v>
      </c>
      <c r="B140" s="164"/>
      <c r="C140" s="164"/>
      <c r="D140" s="164">
        <v>50000</v>
      </c>
      <c r="E140" s="148" t="s">
        <v>687</v>
      </c>
      <c r="F140" s="153">
        <v>224999</v>
      </c>
    </row>
    <row r="141" spans="1:6" ht="22.5" customHeight="1" thickBot="1">
      <c r="A141" s="153"/>
      <c r="B141" s="151"/>
      <c r="C141" s="151"/>
      <c r="D141" s="151"/>
      <c r="E141" s="152"/>
      <c r="F141" s="153"/>
    </row>
    <row r="142" spans="1:6" ht="22.5" customHeight="1" thickBot="1">
      <c r="A142" s="158">
        <v>225</v>
      </c>
      <c r="B142" s="149">
        <f t="shared" ref="B142:C142" si="21">SUM(B143:B148)</f>
        <v>0</v>
      </c>
      <c r="C142" s="149">
        <f t="shared" si="21"/>
        <v>0</v>
      </c>
      <c r="D142" s="149">
        <f>SUM(D143:D148)</f>
        <v>45000</v>
      </c>
      <c r="E142" s="150" t="s">
        <v>608</v>
      </c>
      <c r="F142" s="158">
        <v>225</v>
      </c>
    </row>
    <row r="143" spans="1:6" ht="22.5" customHeight="1">
      <c r="A143" s="153">
        <v>225001</v>
      </c>
      <c r="B143" s="163"/>
      <c r="C143" s="163"/>
      <c r="D143" s="163"/>
      <c r="E143" s="160" t="s">
        <v>489</v>
      </c>
      <c r="F143" s="153">
        <v>225001</v>
      </c>
    </row>
    <row r="144" spans="1:6" ht="22.5" customHeight="1">
      <c r="A144" s="153">
        <v>225002</v>
      </c>
      <c r="B144" s="164"/>
      <c r="C144" s="164"/>
      <c r="D144" s="164"/>
      <c r="E144" s="148" t="s">
        <v>688</v>
      </c>
      <c r="F144" s="153">
        <v>225002</v>
      </c>
    </row>
    <row r="145" spans="1:6" ht="22.5" customHeight="1">
      <c r="A145" s="153">
        <v>225003</v>
      </c>
      <c r="B145" s="164"/>
      <c r="C145" s="164"/>
      <c r="D145" s="164">
        <v>25000</v>
      </c>
      <c r="E145" s="148" t="s">
        <v>689</v>
      </c>
      <c r="F145" s="153">
        <v>225003</v>
      </c>
    </row>
    <row r="146" spans="1:6" ht="22.5" customHeight="1">
      <c r="A146" s="153">
        <v>225004</v>
      </c>
      <c r="B146" s="164"/>
      <c r="C146" s="164"/>
      <c r="D146" s="164"/>
      <c r="E146" s="148" t="s">
        <v>690</v>
      </c>
      <c r="F146" s="153">
        <v>225004</v>
      </c>
    </row>
    <row r="147" spans="1:6" ht="22.5" customHeight="1">
      <c r="A147" s="153">
        <v>225005</v>
      </c>
      <c r="B147" s="164"/>
      <c r="C147" s="164"/>
      <c r="D147" s="164"/>
      <c r="E147" s="148" t="s">
        <v>691</v>
      </c>
      <c r="F147" s="153">
        <v>225005</v>
      </c>
    </row>
    <row r="148" spans="1:6" ht="22.5" customHeight="1">
      <c r="A148" s="153">
        <v>225006</v>
      </c>
      <c r="B148" s="164"/>
      <c r="C148" s="164"/>
      <c r="D148" s="164">
        <v>20000</v>
      </c>
      <c r="E148" s="148" t="s">
        <v>692</v>
      </c>
      <c r="F148" s="153">
        <v>225006</v>
      </c>
    </row>
    <row r="149" spans="1:6" ht="22.5" customHeight="1" thickBot="1">
      <c r="A149" s="153"/>
      <c r="B149" s="151"/>
      <c r="C149" s="151"/>
      <c r="D149" s="151"/>
      <c r="E149" s="152"/>
      <c r="F149" s="153"/>
    </row>
    <row r="150" spans="1:6" ht="22.5" customHeight="1" thickBot="1">
      <c r="A150" s="158">
        <v>226</v>
      </c>
      <c r="B150" s="149">
        <f t="shared" ref="B150:C150" si="22">SUM(B151:B168)</f>
        <v>0</v>
      </c>
      <c r="C150" s="149">
        <f t="shared" si="22"/>
        <v>0</v>
      </c>
      <c r="D150" s="149">
        <f>SUM(D151:D168)</f>
        <v>3090000</v>
      </c>
      <c r="E150" s="150" t="s">
        <v>609</v>
      </c>
      <c r="F150" s="158">
        <v>226</v>
      </c>
    </row>
    <row r="151" spans="1:6" ht="22.5" customHeight="1">
      <c r="A151" s="153">
        <v>226001</v>
      </c>
      <c r="B151" s="163"/>
      <c r="C151" s="163"/>
      <c r="D151" s="163"/>
      <c r="E151" s="160" t="s">
        <v>693</v>
      </c>
      <c r="F151" s="153">
        <v>226001</v>
      </c>
    </row>
    <row r="152" spans="1:6" ht="22.5" customHeight="1">
      <c r="A152" s="153">
        <v>226002</v>
      </c>
      <c r="B152" s="164"/>
      <c r="C152" s="164"/>
      <c r="D152" s="164">
        <v>3000000</v>
      </c>
      <c r="E152" s="148" t="s">
        <v>694</v>
      </c>
      <c r="F152" s="153">
        <v>226002</v>
      </c>
    </row>
    <row r="153" spans="1:6" ht="22.5" customHeight="1">
      <c r="A153" s="153">
        <v>226003</v>
      </c>
      <c r="B153" s="164"/>
      <c r="C153" s="164"/>
      <c r="D153" s="164"/>
      <c r="E153" s="148" t="s">
        <v>695</v>
      </c>
      <c r="F153" s="153">
        <v>226003</v>
      </c>
    </row>
    <row r="154" spans="1:6" ht="22.5" customHeight="1">
      <c r="A154" s="153">
        <v>226004</v>
      </c>
      <c r="B154" s="164"/>
      <c r="C154" s="164"/>
      <c r="D154" s="164"/>
      <c r="E154" s="148" t="s">
        <v>696</v>
      </c>
      <c r="F154" s="153">
        <v>226004</v>
      </c>
    </row>
    <row r="155" spans="1:6" ht="22.5" customHeight="1">
      <c r="A155" s="153">
        <v>226005</v>
      </c>
      <c r="B155" s="164"/>
      <c r="C155" s="164"/>
      <c r="D155" s="164"/>
      <c r="E155" s="148" t="s">
        <v>697</v>
      </c>
      <c r="F155" s="153">
        <v>226005</v>
      </c>
    </row>
    <row r="156" spans="1:6" ht="22.5" customHeight="1">
      <c r="A156" s="153">
        <v>226006</v>
      </c>
      <c r="B156" s="164"/>
      <c r="C156" s="164"/>
      <c r="D156" s="164"/>
      <c r="E156" s="148" t="s">
        <v>698</v>
      </c>
      <c r="F156" s="153">
        <v>226006</v>
      </c>
    </row>
    <row r="157" spans="1:6" ht="22.5" customHeight="1">
      <c r="A157" s="153">
        <v>226007</v>
      </c>
      <c r="B157" s="164"/>
      <c r="C157" s="164"/>
      <c r="D157" s="164"/>
      <c r="E157" s="148" t="s">
        <v>699</v>
      </c>
      <c r="F157" s="153">
        <v>226007</v>
      </c>
    </row>
    <row r="158" spans="1:6" ht="22.5" customHeight="1">
      <c r="A158" s="153">
        <v>226008</v>
      </c>
      <c r="B158" s="164"/>
      <c r="C158" s="164"/>
      <c r="D158" s="164"/>
      <c r="E158" s="148" t="s">
        <v>700</v>
      </c>
      <c r="F158" s="153">
        <v>226008</v>
      </c>
    </row>
    <row r="159" spans="1:6" ht="22.5" customHeight="1">
      <c r="A159" s="153">
        <v>226009</v>
      </c>
      <c r="B159" s="164"/>
      <c r="C159" s="164"/>
      <c r="D159" s="164"/>
      <c r="E159" s="148" t="s">
        <v>701</v>
      </c>
      <c r="F159" s="153">
        <v>226009</v>
      </c>
    </row>
    <row r="160" spans="1:6" ht="22.5" customHeight="1">
      <c r="A160" s="153">
        <v>226010</v>
      </c>
      <c r="B160" s="164"/>
      <c r="C160" s="164"/>
      <c r="D160" s="164"/>
      <c r="E160" s="148" t="s">
        <v>702</v>
      </c>
      <c r="F160" s="153">
        <v>226010</v>
      </c>
    </row>
    <row r="161" spans="1:6" ht="22.5" customHeight="1">
      <c r="A161" s="153">
        <v>226011</v>
      </c>
      <c r="B161" s="164"/>
      <c r="C161" s="164"/>
      <c r="D161" s="164"/>
      <c r="E161" s="148" t="s">
        <v>703</v>
      </c>
      <c r="F161" s="153">
        <v>226011</v>
      </c>
    </row>
    <row r="162" spans="1:6" ht="22.5" customHeight="1">
      <c r="A162" s="153">
        <v>226012</v>
      </c>
      <c r="B162" s="164"/>
      <c r="C162" s="164"/>
      <c r="D162" s="164"/>
      <c r="E162" s="148" t="s">
        <v>704</v>
      </c>
      <c r="F162" s="153">
        <v>226012</v>
      </c>
    </row>
    <row r="163" spans="1:6" ht="22.5" customHeight="1">
      <c r="A163" s="153">
        <v>226013</v>
      </c>
      <c r="B163" s="164"/>
      <c r="C163" s="164"/>
      <c r="D163" s="164"/>
      <c r="E163" s="148" t="s">
        <v>705</v>
      </c>
      <c r="F163" s="153">
        <v>226013</v>
      </c>
    </row>
    <row r="164" spans="1:6" ht="22.5" customHeight="1">
      <c r="A164" s="153">
        <v>226014</v>
      </c>
      <c r="B164" s="164"/>
      <c r="C164" s="164"/>
      <c r="D164" s="164"/>
      <c r="E164" s="148" t="s">
        <v>706</v>
      </c>
      <c r="F164" s="153">
        <v>226014</v>
      </c>
    </row>
    <row r="165" spans="1:6" ht="22.5" customHeight="1">
      <c r="A165" s="153">
        <v>226015</v>
      </c>
      <c r="B165" s="164"/>
      <c r="C165" s="164"/>
      <c r="D165" s="164"/>
      <c r="E165" s="148" t="s">
        <v>707</v>
      </c>
      <c r="F165" s="153">
        <v>226015</v>
      </c>
    </row>
    <row r="166" spans="1:6" ht="22.5" customHeight="1">
      <c r="A166" s="153">
        <v>226016</v>
      </c>
      <c r="B166" s="164"/>
      <c r="C166" s="164"/>
      <c r="D166" s="164">
        <v>90000</v>
      </c>
      <c r="E166" s="148" t="s">
        <v>708</v>
      </c>
      <c r="F166" s="153">
        <v>226016</v>
      </c>
    </row>
    <row r="167" spans="1:6" ht="22.5" customHeight="1">
      <c r="A167" s="153">
        <v>226017</v>
      </c>
      <c r="B167" s="164"/>
      <c r="C167" s="164"/>
      <c r="D167" s="164"/>
      <c r="E167" s="148" t="s">
        <v>709</v>
      </c>
      <c r="F167" s="153">
        <v>226017</v>
      </c>
    </row>
    <row r="168" spans="1:6" ht="22.5" customHeight="1">
      <c r="A168" s="153">
        <v>226018</v>
      </c>
      <c r="B168" s="164"/>
      <c r="C168" s="164"/>
      <c r="D168" s="164"/>
      <c r="E168" s="148" t="s">
        <v>512</v>
      </c>
      <c r="F168" s="153">
        <v>226018</v>
      </c>
    </row>
    <row r="169" spans="1:6" ht="22.5" customHeight="1" thickBot="1">
      <c r="A169" s="153"/>
      <c r="B169" s="151"/>
      <c r="C169" s="151"/>
      <c r="D169" s="151"/>
      <c r="E169" s="152"/>
      <c r="F169" s="153"/>
    </row>
    <row r="170" spans="1:6" ht="22.5" customHeight="1" thickBot="1">
      <c r="A170" s="158">
        <v>227</v>
      </c>
      <c r="B170" s="149">
        <f t="shared" ref="B170:C170" si="23">SUM(B171:B174)</f>
        <v>0</v>
      </c>
      <c r="C170" s="149">
        <f t="shared" si="23"/>
        <v>0</v>
      </c>
      <c r="D170" s="149">
        <f>SUM(D171:D174)</f>
        <v>0</v>
      </c>
      <c r="E170" s="150" t="s">
        <v>610</v>
      </c>
      <c r="F170" s="158">
        <v>227</v>
      </c>
    </row>
    <row r="171" spans="1:6" ht="22.5" customHeight="1">
      <c r="A171" s="153">
        <v>227001</v>
      </c>
      <c r="B171" s="163"/>
      <c r="C171" s="163"/>
      <c r="D171" s="163"/>
      <c r="E171" s="160" t="s">
        <v>710</v>
      </c>
      <c r="F171" s="153">
        <v>227001</v>
      </c>
    </row>
    <row r="172" spans="1:6" ht="22.5" customHeight="1">
      <c r="A172" s="153">
        <v>227002</v>
      </c>
      <c r="B172" s="164"/>
      <c r="C172" s="164"/>
      <c r="D172" s="164"/>
      <c r="E172" s="148" t="s">
        <v>711</v>
      </c>
      <c r="F172" s="153">
        <v>227002</v>
      </c>
    </row>
    <row r="173" spans="1:6" ht="22.5" customHeight="1">
      <c r="A173" s="153">
        <v>227003</v>
      </c>
      <c r="B173" s="164"/>
      <c r="C173" s="164"/>
      <c r="D173" s="164"/>
      <c r="E173" s="148" t="s">
        <v>712</v>
      </c>
      <c r="F173" s="153">
        <v>227003</v>
      </c>
    </row>
    <row r="174" spans="1:6" ht="22.5" customHeight="1">
      <c r="A174" s="153">
        <v>227011</v>
      </c>
      <c r="B174" s="164"/>
      <c r="C174" s="164"/>
      <c r="D174" s="164"/>
      <c r="E174" s="148" t="s">
        <v>713</v>
      </c>
      <c r="F174" s="153">
        <v>227011</v>
      </c>
    </row>
    <row r="175" spans="1:6" ht="22.5" customHeight="1" thickBot="1">
      <c r="A175" s="153"/>
      <c r="B175" s="151"/>
      <c r="C175" s="151"/>
      <c r="D175" s="151"/>
      <c r="E175" s="152"/>
      <c r="F175" s="153"/>
    </row>
    <row r="176" spans="1:6" ht="22.5" customHeight="1" thickBot="1">
      <c r="A176" s="158">
        <v>228</v>
      </c>
      <c r="B176" s="149">
        <f>SUM(B177:B194)</f>
        <v>0</v>
      </c>
      <c r="C176" s="149">
        <f>SUM(C177:C194)</f>
        <v>0</v>
      </c>
      <c r="D176" s="149">
        <f>SUM(D177:D194)</f>
        <v>220000</v>
      </c>
      <c r="E176" s="150" t="s">
        <v>611</v>
      </c>
      <c r="F176" s="158">
        <v>228</v>
      </c>
    </row>
    <row r="177" spans="1:6" ht="22.5" customHeight="1">
      <c r="A177" s="153">
        <v>228002</v>
      </c>
      <c r="B177" s="164"/>
      <c r="C177" s="164"/>
      <c r="D177" s="164"/>
      <c r="E177" s="148" t="s">
        <v>714</v>
      </c>
      <c r="F177" s="153">
        <v>228002</v>
      </c>
    </row>
    <row r="178" spans="1:6" ht="22.5" customHeight="1">
      <c r="A178" s="153">
        <v>228003</v>
      </c>
      <c r="B178" s="164"/>
      <c r="C178" s="164"/>
      <c r="D178" s="164"/>
      <c r="E178" s="148" t="s">
        <v>518</v>
      </c>
      <c r="F178" s="153">
        <v>228003</v>
      </c>
    </row>
    <row r="179" spans="1:6" ht="22.5" customHeight="1">
      <c r="A179" s="153">
        <v>228004</v>
      </c>
      <c r="B179" s="164"/>
      <c r="C179" s="164"/>
      <c r="D179" s="164"/>
      <c r="E179" s="148" t="s">
        <v>715</v>
      </c>
      <c r="F179" s="153">
        <v>228004</v>
      </c>
    </row>
    <row r="180" spans="1:6" ht="22.5" customHeight="1">
      <c r="A180" s="153">
        <v>228005</v>
      </c>
      <c r="B180" s="164"/>
      <c r="C180" s="164"/>
      <c r="D180" s="164"/>
      <c r="E180" s="148" t="s">
        <v>716</v>
      </c>
      <c r="F180" s="153">
        <v>228005</v>
      </c>
    </row>
    <row r="181" spans="1:6" ht="22.5" customHeight="1">
      <c r="A181" s="153">
        <v>228006</v>
      </c>
      <c r="B181" s="164"/>
      <c r="C181" s="164"/>
      <c r="D181" s="164"/>
      <c r="E181" s="148" t="s">
        <v>717</v>
      </c>
      <c r="F181" s="153">
        <v>228006</v>
      </c>
    </row>
    <row r="182" spans="1:6" ht="22.5" customHeight="1">
      <c r="A182" s="153">
        <v>228007</v>
      </c>
      <c r="B182" s="164"/>
      <c r="C182" s="164"/>
      <c r="D182" s="164"/>
      <c r="E182" s="148" t="s">
        <v>718</v>
      </c>
      <c r="F182" s="153">
        <v>228007</v>
      </c>
    </row>
    <row r="183" spans="1:6" ht="22.5" customHeight="1">
      <c r="A183" s="153">
        <v>228008</v>
      </c>
      <c r="B183" s="164"/>
      <c r="C183" s="164"/>
      <c r="D183" s="164"/>
      <c r="E183" s="148" t="s">
        <v>719</v>
      </c>
      <c r="F183" s="153">
        <v>228008</v>
      </c>
    </row>
    <row r="184" spans="1:6" ht="22.5" customHeight="1">
      <c r="A184" s="153">
        <v>228009</v>
      </c>
      <c r="B184" s="164"/>
      <c r="C184" s="164"/>
      <c r="D184" s="164">
        <v>120000</v>
      </c>
      <c r="E184" s="148" t="s">
        <v>720</v>
      </c>
      <c r="F184" s="153">
        <v>228009</v>
      </c>
    </row>
    <row r="185" spans="1:6" ht="22.5" customHeight="1">
      <c r="A185" s="153">
        <v>228010</v>
      </c>
      <c r="B185" s="164"/>
      <c r="C185" s="164"/>
      <c r="D185" s="164">
        <v>100000</v>
      </c>
      <c r="E185" s="148" t="s">
        <v>721</v>
      </c>
      <c r="F185" s="153">
        <v>228010</v>
      </c>
    </row>
    <row r="186" spans="1:6" ht="22.5" customHeight="1">
      <c r="A186" s="153">
        <v>228014</v>
      </c>
      <c r="B186" s="164"/>
      <c r="C186" s="164"/>
      <c r="D186" s="164"/>
      <c r="E186" s="148" t="s">
        <v>722</v>
      </c>
      <c r="F186" s="153">
        <v>228014</v>
      </c>
    </row>
    <row r="187" spans="1:6" ht="22.5" customHeight="1">
      <c r="A187" s="153">
        <v>228015</v>
      </c>
      <c r="B187" s="164"/>
      <c r="C187" s="164"/>
      <c r="D187" s="164"/>
      <c r="E187" s="148" t="s">
        <v>527</v>
      </c>
      <c r="F187" s="153">
        <v>228015</v>
      </c>
    </row>
    <row r="188" spans="1:6" ht="22.5" customHeight="1">
      <c r="A188" s="153">
        <v>228016</v>
      </c>
      <c r="B188" s="164"/>
      <c r="C188" s="164"/>
      <c r="D188" s="164"/>
      <c r="E188" s="148" t="s">
        <v>528</v>
      </c>
      <c r="F188" s="153">
        <v>228016</v>
      </c>
    </row>
    <row r="189" spans="1:6" ht="22.5" customHeight="1">
      <c r="A189" s="153">
        <v>228017</v>
      </c>
      <c r="B189" s="164"/>
      <c r="C189" s="164"/>
      <c r="D189" s="164"/>
      <c r="E189" s="148" t="s">
        <v>723</v>
      </c>
      <c r="F189" s="153">
        <v>228017</v>
      </c>
    </row>
    <row r="190" spans="1:6" ht="22.5" customHeight="1">
      <c r="A190" s="153">
        <v>228019</v>
      </c>
      <c r="B190" s="164"/>
      <c r="C190" s="164"/>
      <c r="D190" s="164"/>
      <c r="E190" s="148" t="s">
        <v>530</v>
      </c>
      <c r="F190" s="153">
        <v>228019</v>
      </c>
    </row>
    <row r="191" spans="1:6" ht="22.5" customHeight="1">
      <c r="A191" s="153">
        <v>228022</v>
      </c>
      <c r="B191" s="164"/>
      <c r="C191" s="164"/>
      <c r="D191" s="164"/>
      <c r="E191" s="148" t="s">
        <v>531</v>
      </c>
      <c r="F191" s="153">
        <v>228022</v>
      </c>
    </row>
    <row r="192" spans="1:6" ht="22.5" customHeight="1">
      <c r="A192" s="153">
        <v>228024</v>
      </c>
      <c r="B192" s="164"/>
      <c r="C192" s="164"/>
      <c r="D192" s="164"/>
      <c r="E192" s="148" t="s">
        <v>532</v>
      </c>
      <c r="F192" s="153">
        <v>228024</v>
      </c>
    </row>
    <row r="193" spans="1:11" ht="22.5" customHeight="1">
      <c r="A193" s="153">
        <v>228027</v>
      </c>
      <c r="B193" s="164"/>
      <c r="C193" s="164"/>
      <c r="D193" s="164"/>
      <c r="E193" s="148" t="s">
        <v>533</v>
      </c>
      <c r="F193" s="153">
        <v>228027</v>
      </c>
    </row>
    <row r="194" spans="1:11" ht="22.5" customHeight="1">
      <c r="A194" s="153">
        <v>228999</v>
      </c>
      <c r="B194" s="164"/>
      <c r="C194" s="164"/>
      <c r="D194" s="164"/>
      <c r="E194" s="148" t="s">
        <v>724</v>
      </c>
      <c r="F194" s="153">
        <v>228999</v>
      </c>
    </row>
    <row r="195" spans="1:11" ht="22.5" customHeight="1" thickBot="1">
      <c r="A195" s="153"/>
      <c r="B195" s="151"/>
      <c r="C195" s="151"/>
      <c r="D195" s="151"/>
      <c r="E195" s="152"/>
      <c r="F195" s="153"/>
    </row>
    <row r="196" spans="1:11" ht="22.5" customHeight="1" thickBot="1">
      <c r="A196" s="158">
        <v>281</v>
      </c>
      <c r="B196" s="149">
        <f t="shared" ref="B196:C196" si="24">SUM(B197:B200)</f>
        <v>0</v>
      </c>
      <c r="C196" s="149">
        <f t="shared" si="24"/>
        <v>0</v>
      </c>
      <c r="D196" s="149">
        <f>SUM(D197:D200)</f>
        <v>0</v>
      </c>
      <c r="E196" s="150" t="s">
        <v>616</v>
      </c>
      <c r="F196" s="158">
        <v>281</v>
      </c>
    </row>
    <row r="197" spans="1:11" ht="22.5" customHeight="1">
      <c r="A197" s="153">
        <v>281001</v>
      </c>
      <c r="B197" s="163"/>
      <c r="C197" s="163"/>
      <c r="D197" s="163"/>
      <c r="E197" s="160" t="s">
        <v>725</v>
      </c>
      <c r="F197" s="153">
        <v>281001</v>
      </c>
    </row>
    <row r="198" spans="1:11" ht="22.5" customHeight="1">
      <c r="A198" s="153">
        <v>281002</v>
      </c>
      <c r="B198" s="164"/>
      <c r="C198" s="164"/>
      <c r="D198" s="164"/>
      <c r="E198" s="148" t="s">
        <v>726</v>
      </c>
      <c r="F198" s="153">
        <v>281002</v>
      </c>
    </row>
    <row r="199" spans="1:11" ht="22.5" customHeight="1">
      <c r="A199" s="153">
        <v>281003</v>
      </c>
      <c r="B199" s="164"/>
      <c r="C199" s="164"/>
      <c r="D199" s="164"/>
      <c r="E199" s="148" t="s">
        <v>727</v>
      </c>
      <c r="F199" s="153">
        <v>281003</v>
      </c>
    </row>
    <row r="200" spans="1:11" ht="22.5" customHeight="1">
      <c r="A200" s="153">
        <v>281999</v>
      </c>
      <c r="B200" s="164"/>
      <c r="C200" s="164"/>
      <c r="D200" s="164"/>
      <c r="E200" s="148" t="s">
        <v>538</v>
      </c>
      <c r="F200" s="153">
        <v>281999</v>
      </c>
    </row>
    <row r="201" spans="1:11" ht="22.5" customHeight="1" thickBot="1">
      <c r="A201" s="153"/>
      <c r="B201" s="151"/>
      <c r="C201" s="151"/>
      <c r="D201" s="151"/>
      <c r="E201" s="152"/>
      <c r="F201" s="153"/>
    </row>
    <row r="202" spans="1:11" ht="22.5" customHeight="1" thickBot="1">
      <c r="A202" s="158">
        <v>421</v>
      </c>
      <c r="B202" s="149">
        <f t="shared" ref="B202:C202" si="25">SUM(B203:B205)</f>
        <v>0</v>
      </c>
      <c r="C202" s="149">
        <f t="shared" si="25"/>
        <v>0</v>
      </c>
      <c r="D202" s="149">
        <f>SUM(D203:D205)</f>
        <v>0</v>
      </c>
      <c r="E202" s="150" t="s">
        <v>612</v>
      </c>
      <c r="F202" s="158">
        <v>421</v>
      </c>
    </row>
    <row r="203" spans="1:11" ht="22.5" customHeight="1">
      <c r="A203" s="153">
        <v>421001</v>
      </c>
      <c r="B203" s="162">
        <f>SUMIFS(PSIP!A:A,PSIP!$G:$G,Lists!$A$4,PSIP!$J:$J,'Budget(BG)'!$F203)</f>
        <v>0</v>
      </c>
      <c r="C203" s="162">
        <f>SUMIFS(PSIP!B:B,PSIP!$G:$G,Lists!$A$4,PSIP!$J:$J,'Budget(BG)'!$F203)</f>
        <v>0</v>
      </c>
      <c r="D203" s="162">
        <f>SUMIFS(PSIP!C:C,PSIP!$G:$G,Lists!$A$4,PSIP!$J:$J,'Budget(BG)'!$F203)</f>
        <v>0</v>
      </c>
      <c r="E203" s="148" t="s">
        <v>749</v>
      </c>
      <c r="F203" s="153">
        <v>421001</v>
      </c>
    </row>
    <row r="204" spans="1:11" ht="22.5" customHeight="1">
      <c r="A204" s="153">
        <v>421002</v>
      </c>
      <c r="B204" s="162">
        <f>SUMIFS(PSIP!A:A,PSIP!$G:$G,Lists!$A$4,PSIP!$J:$J,'Budget(BG)'!$F204)</f>
        <v>0</v>
      </c>
      <c r="C204" s="162">
        <f>SUMIFS(PSIP!B:B,PSIP!$G:$G,Lists!$A$4,PSIP!$J:$J,'Budget(BG)'!$F204)</f>
        <v>0</v>
      </c>
      <c r="D204" s="162">
        <f>SUMIFS(PSIP!C:C,PSIP!$G:$G,Lists!$A$4,PSIP!$J:$J,'Budget(BG)'!$F204)</f>
        <v>0</v>
      </c>
      <c r="E204" s="148" t="s">
        <v>539</v>
      </c>
      <c r="F204" s="153">
        <v>421002</v>
      </c>
    </row>
    <row r="205" spans="1:11" ht="22.5" customHeight="1">
      <c r="A205" s="153">
        <v>421003</v>
      </c>
      <c r="B205" s="162">
        <f>SUMIFS(PSIP!A:A,PSIP!$G:$G,Lists!$A$4,PSIP!$J:$J,'Budget(BG)'!$F205)</f>
        <v>0</v>
      </c>
      <c r="C205" s="162">
        <f>SUMIFS(PSIP!B:B,PSIP!$G:$G,Lists!$A$4,PSIP!$J:$J,'Budget(BG)'!$F205)</f>
        <v>0</v>
      </c>
      <c r="D205" s="162">
        <f>SUMIFS(PSIP!C:C,PSIP!$G:$G,Lists!$A$4,PSIP!$J:$J,'Budget(BG)'!$F205)</f>
        <v>0</v>
      </c>
      <c r="E205" s="148" t="s">
        <v>540</v>
      </c>
      <c r="F205" s="153">
        <v>421003</v>
      </c>
    </row>
    <row r="206" spans="1:11" ht="22.5" customHeight="1" thickBot="1">
      <c r="A206" s="153"/>
      <c r="B206" s="151"/>
      <c r="C206" s="151"/>
      <c r="D206" s="151"/>
      <c r="E206" s="152"/>
      <c r="F206" s="153"/>
    </row>
    <row r="207" spans="1:11" ht="22.5" customHeight="1" thickBot="1">
      <c r="A207" s="158">
        <v>422</v>
      </c>
      <c r="B207" s="149">
        <f t="shared" ref="B207:C207" si="26">SUM(B208:B213)</f>
        <v>0</v>
      </c>
      <c r="C207" s="149">
        <f t="shared" si="26"/>
        <v>0</v>
      </c>
      <c r="D207" s="149">
        <f>SUM(D208:D213)</f>
        <v>0</v>
      </c>
      <c r="E207" s="150" t="s">
        <v>613</v>
      </c>
      <c r="F207" s="158">
        <v>422</v>
      </c>
    </row>
    <row r="208" spans="1:11" ht="22.5" customHeight="1">
      <c r="A208" s="153">
        <v>422001</v>
      </c>
      <c r="B208" s="162">
        <f>SUMIFS(PSIP!A:A,PSIP!$G:$G,Lists!$A$4,PSIP!$J:$J,'Budget(BG)'!$F208)</f>
        <v>0</v>
      </c>
      <c r="C208" s="162">
        <f>SUMIFS(PSIP!B:B,PSIP!$G:$G,Lists!$A$4,PSIP!$J:$J,'Budget(BG)'!$F208)</f>
        <v>0</v>
      </c>
      <c r="D208" s="162">
        <f>SUMIFS(PSIP!C:C,PSIP!$G:$G,Lists!$A$4,PSIP!$J:$J,'Budget(BG)'!$F208)</f>
        <v>0</v>
      </c>
      <c r="E208" s="148" t="s">
        <v>541</v>
      </c>
      <c r="F208" s="153">
        <v>422001</v>
      </c>
      <c r="H208" s="259" t="s">
        <v>1116</v>
      </c>
      <c r="I208" s="260"/>
      <c r="J208" s="260"/>
      <c r="K208" s="261"/>
    </row>
    <row r="209" spans="1:11" ht="22.5" customHeight="1" thickBot="1">
      <c r="A209" s="153">
        <v>422002</v>
      </c>
      <c r="B209" s="162">
        <f>SUMIFS(PSIP!A:A,PSIP!$G:$G,Lists!$A$4,PSIP!$J:$J,'Budget(BG)'!$F209)</f>
        <v>0</v>
      </c>
      <c r="C209" s="162">
        <f>SUMIFS(PSIP!B:B,PSIP!$G:$G,Lists!$A$4,PSIP!$J:$J,'Budget(BG)'!$F209)</f>
        <v>0</v>
      </c>
      <c r="D209" s="162">
        <f>SUMIFS(PSIP!C:C,PSIP!$G:$G,Lists!$A$4,PSIP!$J:$J,'Budget(BG)'!$F209)</f>
        <v>0</v>
      </c>
      <c r="E209" s="148" t="s">
        <v>542</v>
      </c>
      <c r="F209" s="153">
        <v>422002</v>
      </c>
      <c r="H209" s="262"/>
      <c r="I209" s="263"/>
      <c r="J209" s="263"/>
      <c r="K209" s="264"/>
    </row>
    <row r="210" spans="1:11" ht="22.5" customHeight="1">
      <c r="A210" s="153">
        <v>422003</v>
      </c>
      <c r="B210" s="162">
        <f>SUMIFS(PSIP!A:A,PSIP!$G:$G,Lists!$A$4,PSIP!$J:$J,'Budget(BG)'!$F210)</f>
        <v>0</v>
      </c>
      <c r="C210" s="162">
        <f>SUMIFS(PSIP!B:B,PSIP!$G:$G,Lists!$A$4,PSIP!$J:$J,'Budget(BG)'!$F210)</f>
        <v>0</v>
      </c>
      <c r="D210" s="162">
        <f>SUMIFS(PSIP!C:C,PSIP!$G:$G,Lists!$A$4,PSIP!$J:$J,'Budget(BG)'!$F210)</f>
        <v>0</v>
      </c>
      <c r="E210" s="148" t="s">
        <v>543</v>
      </c>
      <c r="F210" s="153">
        <v>422003</v>
      </c>
    </row>
    <row r="211" spans="1:11" ht="22.5" customHeight="1">
      <c r="A211" s="153">
        <v>422004</v>
      </c>
      <c r="B211" s="162">
        <f>SUMIFS(PSIP!A:A,PSIP!$G:$G,Lists!$A$4,PSIP!$J:$J,'Budget(BG)'!$F211)</f>
        <v>0</v>
      </c>
      <c r="C211" s="162">
        <f>SUMIFS(PSIP!B:B,PSIP!$G:$G,Lists!$A$4,PSIP!$J:$J,'Budget(BG)'!$F211)</f>
        <v>0</v>
      </c>
      <c r="D211" s="162">
        <f>SUMIFS(PSIP!C:C,PSIP!$G:$G,Lists!$A$4,PSIP!$J:$J,'Budget(BG)'!$F211)</f>
        <v>0</v>
      </c>
      <c r="E211" s="148" t="s">
        <v>544</v>
      </c>
      <c r="F211" s="153">
        <v>422004</v>
      </c>
    </row>
    <row r="212" spans="1:11" ht="22.5" customHeight="1">
      <c r="A212" s="153">
        <v>422005</v>
      </c>
      <c r="B212" s="162">
        <f>SUMIFS(PSIP!A:A,PSIP!$G:$G,Lists!$A$4,PSIP!$J:$J,'Budget(BG)'!$F212)</f>
        <v>0</v>
      </c>
      <c r="C212" s="162">
        <f>SUMIFS(PSIP!B:B,PSIP!$G:$G,Lists!$A$4,PSIP!$J:$J,'Budget(BG)'!$F212)</f>
        <v>0</v>
      </c>
      <c r="D212" s="162">
        <f>SUMIFS(PSIP!C:C,PSIP!$G:$G,Lists!$A$4,PSIP!$J:$J,'Budget(BG)'!$F212)</f>
        <v>0</v>
      </c>
      <c r="E212" s="148" t="s">
        <v>728</v>
      </c>
      <c r="F212" s="153">
        <v>422005</v>
      </c>
    </row>
    <row r="213" spans="1:11" ht="22.5" customHeight="1">
      <c r="A213" s="153">
        <v>422999</v>
      </c>
      <c r="B213" s="162">
        <f>SUMIFS(PSIP!A:A,PSIP!$G:$G,Lists!$A$4,PSIP!$J:$J,'Budget(BG)'!$F213)</f>
        <v>0</v>
      </c>
      <c r="C213" s="162">
        <f>SUMIFS(PSIP!B:B,PSIP!$G:$G,Lists!$A$4,PSIP!$J:$J,'Budget(BG)'!$F213)</f>
        <v>0</v>
      </c>
      <c r="D213" s="162">
        <f>SUMIFS(PSIP!C:C,PSIP!$G:$G,Lists!$A$4,PSIP!$J:$J,'Budget(BG)'!$F213)</f>
        <v>0</v>
      </c>
      <c r="E213" s="148" t="s">
        <v>546</v>
      </c>
      <c r="F213" s="153">
        <v>422999</v>
      </c>
    </row>
    <row r="214" spans="1:11" ht="22.5" customHeight="1" thickBot="1">
      <c r="A214" s="153"/>
      <c r="B214" s="151"/>
      <c r="C214" s="151"/>
      <c r="D214" s="151"/>
      <c r="E214" s="152"/>
      <c r="F214" s="153"/>
    </row>
    <row r="215" spans="1:11" ht="22.5" customHeight="1" thickBot="1">
      <c r="A215" s="158">
        <v>423</v>
      </c>
      <c r="B215" s="149">
        <f>SUM(B216:B227)</f>
        <v>0</v>
      </c>
      <c r="C215" s="149">
        <f>SUM(C216:C227)</f>
        <v>0</v>
      </c>
      <c r="D215" s="149">
        <f>SUM(D216:D227)</f>
        <v>0</v>
      </c>
      <c r="E215" s="150" t="s">
        <v>614</v>
      </c>
      <c r="F215" s="158">
        <v>423</v>
      </c>
    </row>
    <row r="216" spans="1:11" ht="22.5" customHeight="1">
      <c r="A216" s="153">
        <v>423001</v>
      </c>
      <c r="B216" s="161">
        <f>SUMIFS(CapitalSheet!$A:$A,CapitalSheet!$M:$M,"ކައުންސިލުގެ އާމްދަނީ",CapitalSheet!$L:$L,'Budget(BG)'!$F216)</f>
        <v>0</v>
      </c>
      <c r="C216" s="161">
        <f>SUMIFS(CapitalSheet!$D:$D,CapitalSheet!$M:$M,"ކައުންސިލުގެ އާމްދަނީ",CapitalSheet!$L:$L,'Budget(BG)'!$F216)</f>
        <v>0</v>
      </c>
      <c r="D216" s="161">
        <f>SUMIFS(CapitalSheet!$G:$G,CapitalSheet!$M:$M,"ކައުންސިލުގެ އާމްދަނީ",CapitalSheet!$L:$L,'Budget(BG)'!$F216)</f>
        <v>0</v>
      </c>
      <c r="E216" s="160" t="s">
        <v>729</v>
      </c>
      <c r="F216" s="153">
        <v>423001</v>
      </c>
    </row>
    <row r="217" spans="1:11" ht="22.5" customHeight="1">
      <c r="A217" s="153">
        <v>423002</v>
      </c>
      <c r="B217" s="162">
        <f>SUMIFS(CapitalSheet!$A:$A,CapitalSheet!$M:$M,"ކައުންސިލުގެ އާމްދަނީ",CapitalSheet!$L:$L,'Budget(BG)'!$F217)</f>
        <v>0</v>
      </c>
      <c r="C217" s="162">
        <f>SUMIFS(CapitalSheet!$D:$D,CapitalSheet!$M:$M,"ކައުންސިލުގެ އާމްދަނީ",CapitalSheet!$L:$L,'Budget(BG)'!$F217)</f>
        <v>0</v>
      </c>
      <c r="D217" s="162">
        <f>SUMIFS(CapitalSheet!$G:$G,CapitalSheet!$M:$M,"ކައުންސިލުގެ އާމްދަނީ",CapitalSheet!$L:$L,'Budget(BG)'!$F217)</f>
        <v>0</v>
      </c>
      <c r="E217" s="148" t="s">
        <v>730</v>
      </c>
      <c r="F217" s="153">
        <v>423002</v>
      </c>
    </row>
    <row r="218" spans="1:11" ht="22.5" customHeight="1">
      <c r="A218" s="153">
        <v>423003</v>
      </c>
      <c r="B218" s="162">
        <f>SUMIFS(CapitalSheet!$A:$A,CapitalSheet!$M:$M,"ކައުންސިލުގެ އާމްދަނީ",CapitalSheet!$L:$L,'Budget(BG)'!$F218)</f>
        <v>0</v>
      </c>
      <c r="C218" s="162">
        <f>SUMIFS(CapitalSheet!$D:$D,CapitalSheet!$M:$M,"ކައުންސިލުގެ އާމްދަނީ",CapitalSheet!$L:$L,'Budget(BG)'!$F218)</f>
        <v>0</v>
      </c>
      <c r="D218" s="162">
        <f>SUMIFS(CapitalSheet!$G:$G,CapitalSheet!$M:$M,"ކައުންސިލުގެ އާމްދަނީ",CapitalSheet!$L:$L,'Budget(BG)'!$F218)</f>
        <v>0</v>
      </c>
      <c r="E218" s="148" t="s">
        <v>731</v>
      </c>
      <c r="F218" s="153">
        <v>423003</v>
      </c>
    </row>
    <row r="219" spans="1:11" ht="22.5" customHeight="1">
      <c r="A219" s="153">
        <v>423004</v>
      </c>
      <c r="B219" s="162">
        <f>SUMIFS(CapitalSheet!$A:$A,CapitalSheet!$M:$M,"ކައުންސިލުގެ އާމްދަނީ",CapitalSheet!$L:$L,'Budget(BG)'!$F219)</f>
        <v>0</v>
      </c>
      <c r="C219" s="162">
        <f>SUMIFS(CapitalSheet!$D:$D,CapitalSheet!$M:$M,"ކައުންސިލުގެ އާމްދަނީ",CapitalSheet!$L:$L,'Budget(BG)'!$F219)</f>
        <v>0</v>
      </c>
      <c r="D219" s="162">
        <f>SUMIFS(CapitalSheet!$G:$G,CapitalSheet!$M:$M,"ކައުންސިލުގެ އާމްދަނީ",CapitalSheet!$L:$L,'Budget(BG)'!$F219)</f>
        <v>0</v>
      </c>
      <c r="E219" s="148" t="s">
        <v>732</v>
      </c>
      <c r="F219" s="153">
        <v>423004</v>
      </c>
    </row>
    <row r="220" spans="1:11" ht="22.5" customHeight="1" thickBot="1">
      <c r="A220" s="153">
        <v>423005</v>
      </c>
      <c r="B220" s="162">
        <f>SUMIFS(CapitalSheet!$A:$A,CapitalSheet!$M:$M,"ކައުންސިލުގެ އާމްދަނީ",CapitalSheet!$L:$L,'Budget(BG)'!$F220)</f>
        <v>0</v>
      </c>
      <c r="C220" s="162">
        <f>SUMIFS(CapitalSheet!$D:$D,CapitalSheet!$M:$M,"ކައުންސިލުގެ އާމްދަނީ",CapitalSheet!$L:$L,'Budget(BG)'!$F220)</f>
        <v>0</v>
      </c>
      <c r="D220" s="162">
        <f>SUMIFS(CapitalSheet!$G:$G,CapitalSheet!$M:$M,"ކައުންސިލުގެ އާމްދަނީ",CapitalSheet!$L:$L,'Budget(BG)'!$F220)</f>
        <v>0</v>
      </c>
      <c r="E220" s="148" t="s">
        <v>733</v>
      </c>
      <c r="F220" s="153">
        <v>423005</v>
      </c>
    </row>
    <row r="221" spans="1:11" ht="22.5" customHeight="1">
      <c r="A221" s="153">
        <v>423006</v>
      </c>
      <c r="B221" s="162">
        <f>SUMIFS(CapitalSheet!$A:$A,CapitalSheet!$M:$M,"ކައުންސިލުގެ އާމްދަނީ",CapitalSheet!$L:$L,'Budget(BG)'!$F221)</f>
        <v>0</v>
      </c>
      <c r="C221" s="162">
        <f>SUMIFS(CapitalSheet!$D:$D,CapitalSheet!$M:$M,"ކައުންސިލުގެ އާމްދަނީ",CapitalSheet!$L:$L,'Budget(BG)'!$F221)</f>
        <v>0</v>
      </c>
      <c r="D221" s="162">
        <f>SUMIFS(CapitalSheet!$G:$G,CapitalSheet!$M:$M,"ކައުންސިލުގެ އާމްދަނީ",CapitalSheet!$L:$L,'Budget(BG)'!$F221)</f>
        <v>0</v>
      </c>
      <c r="E221" s="148" t="s">
        <v>552</v>
      </c>
      <c r="F221" s="153">
        <v>423006</v>
      </c>
      <c r="H221" s="259" t="s">
        <v>1117</v>
      </c>
      <c r="I221" s="260"/>
      <c r="J221" s="260"/>
      <c r="K221" s="261"/>
    </row>
    <row r="222" spans="1:11" ht="22.5" customHeight="1" thickBot="1">
      <c r="A222" s="153">
        <v>423007</v>
      </c>
      <c r="B222" s="162">
        <f>SUMIFS(CapitalSheet!$A:$A,CapitalSheet!$M:$M,"ކައުންސިލުގެ އާމްދަނީ",CapitalSheet!$L:$L,'Budget(BG)'!$F222)</f>
        <v>0</v>
      </c>
      <c r="C222" s="162">
        <f>SUMIFS(CapitalSheet!$D:$D,CapitalSheet!$M:$M,"ކައުންސިލުގެ އާމްދަނީ",CapitalSheet!$L:$L,'Budget(BG)'!$F222)</f>
        <v>0</v>
      </c>
      <c r="D222" s="162">
        <f>SUMIFS(CapitalSheet!$G:$G,CapitalSheet!$M:$M,"ކައުންސިލުގެ އާމްދަނީ",CapitalSheet!$L:$L,'Budget(BG)'!$F222)</f>
        <v>0</v>
      </c>
      <c r="E222" s="148" t="s">
        <v>734</v>
      </c>
      <c r="F222" s="153">
        <v>423007</v>
      </c>
      <c r="H222" s="262"/>
      <c r="I222" s="263"/>
      <c r="J222" s="263"/>
      <c r="K222" s="264"/>
    </row>
    <row r="223" spans="1:11" ht="22.5" customHeight="1">
      <c r="A223" s="153">
        <v>423008</v>
      </c>
      <c r="B223" s="162">
        <f>SUMIFS(CapitalSheet!$A:$A,CapitalSheet!$M:$M,"ކައުންސިލުގެ އާމްދަނީ",CapitalSheet!$L:$L,'Budget(BG)'!$F223)</f>
        <v>0</v>
      </c>
      <c r="C223" s="162">
        <f>SUMIFS(CapitalSheet!$D:$D,CapitalSheet!$M:$M,"ކައުންސިލުގެ އާމްދަނީ",CapitalSheet!$L:$L,'Budget(BG)'!$F223)</f>
        <v>0</v>
      </c>
      <c r="D223" s="162">
        <f>SUMIFS(CapitalSheet!$G:$G,CapitalSheet!$M:$M,"ކައުންސިލުގެ އާމްދަނީ",CapitalSheet!$L:$L,'Budget(BG)'!$F223)</f>
        <v>0</v>
      </c>
      <c r="E223" s="148" t="s">
        <v>735</v>
      </c>
      <c r="F223" s="153">
        <v>423008</v>
      </c>
    </row>
    <row r="224" spans="1:11" ht="22.5" customHeight="1">
      <c r="A224" s="153">
        <v>423999</v>
      </c>
      <c r="B224" s="162">
        <f>SUMIFS(CapitalSheet!$A:$A,CapitalSheet!$M:$M,"ކައުންސިލުގެ އާމްދަނީ",CapitalSheet!$L:$L,'Budget(BG)'!$F224)</f>
        <v>0</v>
      </c>
      <c r="C224" s="162">
        <f>SUMIFS(CapitalSheet!$D:$D,CapitalSheet!$M:$M,"ކައުންސިލުގެ އާމްދަނީ",CapitalSheet!$L:$L,'Budget(BG)'!$F224)</f>
        <v>0</v>
      </c>
      <c r="D224" s="162">
        <f>SUMIFS(CapitalSheet!$G:$G,CapitalSheet!$M:$M,"ކައުންސިލުގެ އާމްދަނީ",CapitalSheet!$L:$L,'Budget(BG)'!$F224)</f>
        <v>0</v>
      </c>
      <c r="E224" s="148" t="s">
        <v>736</v>
      </c>
      <c r="F224" s="153">
        <v>423999</v>
      </c>
    </row>
    <row r="225" spans="1:6" ht="22.5" customHeight="1">
      <c r="A225" s="153">
        <v>424001</v>
      </c>
      <c r="B225" s="162">
        <f>SUMIFS(CapitalSheet!$A:$A,CapitalSheet!$M:$M,"ކައުންސިލުގެ އާމްދަނީ",CapitalSheet!$L:$L,'Budget(BG)'!$F225)</f>
        <v>0</v>
      </c>
      <c r="C225" s="162">
        <f>SUMIFS(CapitalSheet!$D:$D,CapitalSheet!$M:$M,"ކައުންސިލުގެ އާމްދަނީ",CapitalSheet!$L:$L,'Budget(BG)'!$F225)</f>
        <v>0</v>
      </c>
      <c r="D225" s="162">
        <f>SUMIFS(CapitalSheet!$G:$G,CapitalSheet!$M:$M,"ކައުންސިލުގެ އާމްދަނީ",CapitalSheet!$L:$L,'Budget(BG)'!$F225)</f>
        <v>0</v>
      </c>
      <c r="E225" s="148" t="s">
        <v>737</v>
      </c>
      <c r="F225" s="153">
        <v>424001</v>
      </c>
    </row>
    <row r="226" spans="1:6" ht="22.5" customHeight="1">
      <c r="A226" s="153">
        <v>424002</v>
      </c>
      <c r="B226" s="162">
        <f>SUMIFS(CapitalSheet!$A:$A,CapitalSheet!$M:$M,"ކައުންސިލުގެ އާމްދަނީ",CapitalSheet!$L:$L,'Budget(BG)'!$F226)</f>
        <v>0</v>
      </c>
      <c r="C226" s="162">
        <f>SUMIFS(CapitalSheet!$D:$D,CapitalSheet!$M:$M,"ކައުންސިލުގެ އާމްދަނީ",CapitalSheet!$L:$L,'Budget(BG)'!$F226)</f>
        <v>0</v>
      </c>
      <c r="D226" s="162">
        <f>SUMIFS(CapitalSheet!$G:$G,CapitalSheet!$M:$M,"ކައުންސިލުގެ އާމްދަނީ",CapitalSheet!$L:$L,'Budget(BG)'!$F226)</f>
        <v>0</v>
      </c>
      <c r="E226" s="148" t="s">
        <v>557</v>
      </c>
      <c r="F226" s="153">
        <v>424002</v>
      </c>
    </row>
    <row r="227" spans="1:6" ht="22.5" customHeight="1">
      <c r="A227" s="153">
        <v>424003</v>
      </c>
      <c r="B227" s="162">
        <f>SUMIFS(CapitalSheet!$A:$A,CapitalSheet!$M:$M,"ކައުންސިލުގެ އާމްދަނީ",CapitalSheet!$L:$L,'Budget(BG)'!$F227)</f>
        <v>0</v>
      </c>
      <c r="C227" s="162">
        <f>SUMIFS(CapitalSheet!$D:$D,CapitalSheet!$M:$M,"ކައުންސިލުގެ އާމްދަނީ",CapitalSheet!$L:$L,'Budget(BG)'!$F227)</f>
        <v>0</v>
      </c>
      <c r="D227" s="162">
        <f>SUMIFS(CapitalSheet!$G:$G,CapitalSheet!$M:$M,"ކައުންސިލުގެ އާމްދަނީ",CapitalSheet!$L:$L,'Budget(BG)'!$F227)</f>
        <v>0</v>
      </c>
      <c r="E227" s="148" t="s">
        <v>558</v>
      </c>
      <c r="F227" s="153">
        <v>424003</v>
      </c>
    </row>
    <row r="228" spans="1:6" ht="22.5" customHeight="1" thickBot="1">
      <c r="A228" s="153"/>
      <c r="B228" s="151"/>
      <c r="C228" s="151"/>
      <c r="D228" s="151"/>
      <c r="E228" s="152"/>
      <c r="F228" s="153"/>
    </row>
    <row r="229" spans="1:6" ht="22.5" customHeight="1" thickBot="1">
      <c r="A229" s="158">
        <v>440</v>
      </c>
      <c r="B229" s="149">
        <f>SUM(B230:B233)</f>
        <v>0</v>
      </c>
      <c r="C229" s="149">
        <f>SUM(C230:C233)</f>
        <v>0</v>
      </c>
      <c r="D229" s="149">
        <f>SUM(D230:D233)</f>
        <v>0</v>
      </c>
      <c r="E229" s="150" t="s">
        <v>634</v>
      </c>
      <c r="F229" s="158">
        <v>440</v>
      </c>
    </row>
    <row r="230" spans="1:6" ht="22.5" customHeight="1">
      <c r="A230" s="153">
        <v>441001</v>
      </c>
      <c r="B230" s="163"/>
      <c r="C230" s="163"/>
      <c r="D230" s="163"/>
      <c r="E230" s="160" t="s">
        <v>738</v>
      </c>
      <c r="F230" s="153">
        <v>441001</v>
      </c>
    </row>
    <row r="231" spans="1:6" ht="22.5" customHeight="1">
      <c r="A231" s="153">
        <v>441003</v>
      </c>
      <c r="B231" s="164"/>
      <c r="C231" s="164"/>
      <c r="D231" s="164"/>
      <c r="E231" s="148" t="s">
        <v>560</v>
      </c>
      <c r="F231" s="153">
        <v>441003</v>
      </c>
    </row>
    <row r="232" spans="1:6" ht="22.5" customHeight="1">
      <c r="A232" s="153">
        <v>442001</v>
      </c>
      <c r="B232" s="164"/>
      <c r="C232" s="164"/>
      <c r="D232" s="164"/>
      <c r="E232" s="148" t="s">
        <v>739</v>
      </c>
      <c r="F232" s="153">
        <v>442001</v>
      </c>
    </row>
    <row r="233" spans="1:6" ht="22.5" customHeight="1">
      <c r="A233" s="153">
        <v>442002</v>
      </c>
      <c r="B233" s="164"/>
      <c r="C233" s="164"/>
      <c r="D233" s="164"/>
      <c r="E233" s="148" t="s">
        <v>562</v>
      </c>
      <c r="F233" s="153">
        <v>442002</v>
      </c>
    </row>
    <row r="234" spans="1:6" ht="22.5" customHeight="1" thickBot="1">
      <c r="A234" s="153"/>
      <c r="B234" s="151"/>
      <c r="C234" s="151"/>
      <c r="D234" s="151"/>
      <c r="E234" s="152"/>
      <c r="F234" s="153"/>
    </row>
    <row r="235" spans="1:6" ht="22.5" customHeight="1" thickBot="1">
      <c r="A235" s="158">
        <v>720</v>
      </c>
      <c r="B235" s="149">
        <f t="shared" ref="B235:C235" si="27">SUM(B236:B253)</f>
        <v>0</v>
      </c>
      <c r="C235" s="149">
        <f t="shared" si="27"/>
        <v>0</v>
      </c>
      <c r="D235" s="149">
        <f>SUM(D236:D253)</f>
        <v>0</v>
      </c>
      <c r="E235" s="150" t="s">
        <v>635</v>
      </c>
      <c r="F235" s="158">
        <v>720</v>
      </c>
    </row>
    <row r="236" spans="1:6" ht="22.5" customHeight="1">
      <c r="A236" s="153">
        <v>721001</v>
      </c>
      <c r="B236" s="163"/>
      <c r="C236" s="163"/>
      <c r="D236" s="163"/>
      <c r="E236" s="160" t="s">
        <v>565</v>
      </c>
      <c r="F236" s="153">
        <v>721001</v>
      </c>
    </row>
    <row r="237" spans="1:6" ht="22.5" customHeight="1">
      <c r="A237" s="153">
        <v>721002</v>
      </c>
      <c r="B237" s="164"/>
      <c r="C237" s="164"/>
      <c r="D237" s="164"/>
      <c r="E237" s="148" t="s">
        <v>566</v>
      </c>
      <c r="F237" s="153">
        <v>721002</v>
      </c>
    </row>
    <row r="238" spans="1:6" ht="22.5" customHeight="1">
      <c r="A238" s="153">
        <v>721003</v>
      </c>
      <c r="B238" s="164"/>
      <c r="C238" s="164"/>
      <c r="D238" s="164"/>
      <c r="E238" s="148" t="s">
        <v>567</v>
      </c>
      <c r="F238" s="153">
        <v>721003</v>
      </c>
    </row>
    <row r="239" spans="1:6" ht="22.5" customHeight="1">
      <c r="A239" s="153">
        <v>721004</v>
      </c>
      <c r="B239" s="164"/>
      <c r="C239" s="164"/>
      <c r="D239" s="164"/>
      <c r="E239" s="148" t="s">
        <v>568</v>
      </c>
      <c r="F239" s="153">
        <v>721004</v>
      </c>
    </row>
    <row r="240" spans="1:6" ht="22.5" customHeight="1">
      <c r="A240" s="153">
        <v>721005</v>
      </c>
      <c r="B240" s="164"/>
      <c r="C240" s="164"/>
      <c r="D240" s="164"/>
      <c r="E240" s="148" t="s">
        <v>569</v>
      </c>
      <c r="F240" s="153">
        <v>721005</v>
      </c>
    </row>
    <row r="241" spans="1:6" ht="22.5" customHeight="1">
      <c r="A241" s="153">
        <v>721999</v>
      </c>
      <c r="B241" s="164"/>
      <c r="C241" s="164"/>
      <c r="D241" s="164"/>
      <c r="E241" s="148" t="s">
        <v>740</v>
      </c>
      <c r="F241" s="153">
        <v>721999</v>
      </c>
    </row>
    <row r="242" spans="1:6" ht="22.5" customHeight="1">
      <c r="A242" s="153">
        <v>722001</v>
      </c>
      <c r="B242" s="164"/>
      <c r="C242" s="164"/>
      <c r="D242" s="164"/>
      <c r="E242" s="148" t="s">
        <v>571</v>
      </c>
      <c r="F242" s="153">
        <v>722001</v>
      </c>
    </row>
    <row r="243" spans="1:6" ht="22.5" customHeight="1">
      <c r="A243" s="153">
        <v>722002</v>
      </c>
      <c r="B243" s="164"/>
      <c r="C243" s="164"/>
      <c r="D243" s="164"/>
      <c r="E243" s="148" t="s">
        <v>572</v>
      </c>
      <c r="F243" s="153">
        <v>722002</v>
      </c>
    </row>
    <row r="244" spans="1:6" ht="22.5" customHeight="1">
      <c r="A244" s="153">
        <v>722003</v>
      </c>
      <c r="B244" s="164"/>
      <c r="C244" s="164"/>
      <c r="D244" s="164"/>
      <c r="E244" s="148" t="s">
        <v>573</v>
      </c>
      <c r="F244" s="153">
        <v>722003</v>
      </c>
    </row>
    <row r="245" spans="1:6" ht="22.5" customHeight="1">
      <c r="A245" s="153">
        <v>722004</v>
      </c>
      <c r="B245" s="164"/>
      <c r="C245" s="164"/>
      <c r="D245" s="164"/>
      <c r="E245" s="148" t="s">
        <v>574</v>
      </c>
      <c r="F245" s="153">
        <v>722004</v>
      </c>
    </row>
    <row r="246" spans="1:6" ht="22.5" customHeight="1">
      <c r="A246" s="153">
        <v>723001</v>
      </c>
      <c r="B246" s="164"/>
      <c r="C246" s="164"/>
      <c r="D246" s="164"/>
      <c r="E246" s="148" t="s">
        <v>576</v>
      </c>
      <c r="F246" s="153">
        <v>723001</v>
      </c>
    </row>
    <row r="247" spans="1:6" ht="22.5" customHeight="1">
      <c r="A247" s="153">
        <v>723002</v>
      </c>
      <c r="B247" s="164"/>
      <c r="C247" s="164"/>
      <c r="D247" s="164"/>
      <c r="E247" s="148" t="s">
        <v>741</v>
      </c>
      <c r="F247" s="153">
        <v>723002</v>
      </c>
    </row>
    <row r="248" spans="1:6" ht="22.5" customHeight="1">
      <c r="A248" s="153">
        <v>723003</v>
      </c>
      <c r="B248" s="164"/>
      <c r="C248" s="164"/>
      <c r="D248" s="164"/>
      <c r="E248" s="148" t="s">
        <v>742</v>
      </c>
      <c r="F248" s="153">
        <v>723003</v>
      </c>
    </row>
    <row r="249" spans="1:6" ht="22.5" customHeight="1">
      <c r="A249" s="153">
        <v>723004</v>
      </c>
      <c r="B249" s="164"/>
      <c r="C249" s="164"/>
      <c r="D249" s="164"/>
      <c r="E249" s="148" t="s">
        <v>579</v>
      </c>
      <c r="F249" s="153">
        <v>723004</v>
      </c>
    </row>
    <row r="250" spans="1:6" ht="22.5" customHeight="1">
      <c r="A250" s="153">
        <v>725001</v>
      </c>
      <c r="B250" s="164"/>
      <c r="C250" s="164"/>
      <c r="D250" s="164"/>
      <c r="E250" s="148" t="s">
        <v>743</v>
      </c>
      <c r="F250" s="153">
        <v>725001</v>
      </c>
    </row>
    <row r="251" spans="1:6" ht="22.5" customHeight="1">
      <c r="A251" s="153">
        <v>725002</v>
      </c>
      <c r="B251" s="164"/>
      <c r="C251" s="164"/>
      <c r="D251" s="164"/>
      <c r="E251" s="148" t="s">
        <v>744</v>
      </c>
      <c r="F251" s="153">
        <v>725002</v>
      </c>
    </row>
    <row r="252" spans="1:6" ht="22.5" customHeight="1">
      <c r="A252" s="153">
        <v>725003</v>
      </c>
      <c r="B252" s="164"/>
      <c r="C252" s="164"/>
      <c r="D252" s="164"/>
      <c r="E252" s="148" t="s">
        <v>745</v>
      </c>
      <c r="F252" s="153">
        <v>725003</v>
      </c>
    </row>
    <row r="253" spans="1:6" ht="22.5" customHeight="1">
      <c r="A253" s="153">
        <v>725004</v>
      </c>
      <c r="B253" s="164"/>
      <c r="C253" s="164"/>
      <c r="D253" s="164"/>
      <c r="E253" s="148" t="s">
        <v>746</v>
      </c>
      <c r="F253" s="153">
        <v>725004</v>
      </c>
    </row>
    <row r="254" spans="1:6" ht="22.5" customHeight="1" thickBot="1">
      <c r="A254" s="153"/>
      <c r="B254" s="151"/>
      <c r="C254" s="151"/>
      <c r="D254" s="151"/>
      <c r="E254" s="152"/>
      <c r="F254" s="153"/>
    </row>
    <row r="255" spans="1:6" ht="22.5" customHeight="1" thickBot="1">
      <c r="A255" s="158">
        <v>730</v>
      </c>
      <c r="B255" s="149">
        <f t="shared" ref="B255:C255" si="28">SUM(B256:B265)</f>
        <v>0</v>
      </c>
      <c r="C255" s="149">
        <f t="shared" si="28"/>
        <v>0</v>
      </c>
      <c r="D255" s="149">
        <f>SUM(D256:D265)</f>
        <v>0</v>
      </c>
      <c r="E255" s="150" t="s">
        <v>636</v>
      </c>
      <c r="F255" s="158">
        <v>730</v>
      </c>
    </row>
    <row r="256" spans="1:6" ht="22.5" customHeight="1">
      <c r="A256" s="153">
        <v>731001</v>
      </c>
      <c r="B256" s="163"/>
      <c r="C256" s="163"/>
      <c r="D256" s="163"/>
      <c r="E256" s="160" t="s">
        <v>747</v>
      </c>
      <c r="F256" s="153">
        <v>731001</v>
      </c>
    </row>
    <row r="257" spans="1:6" ht="22.5" customHeight="1">
      <c r="A257" s="153">
        <v>731002</v>
      </c>
      <c r="B257" s="165"/>
      <c r="C257" s="165"/>
      <c r="D257" s="165"/>
      <c r="E257" s="157" t="s">
        <v>592</v>
      </c>
      <c r="F257" s="153">
        <v>731002</v>
      </c>
    </row>
    <row r="258" spans="1:6" ht="22.5" customHeight="1">
      <c r="A258" s="153">
        <v>731003</v>
      </c>
      <c r="B258" s="165"/>
      <c r="C258" s="165"/>
      <c r="D258" s="165"/>
      <c r="E258" s="157" t="s">
        <v>748</v>
      </c>
      <c r="F258" s="153">
        <v>731003</v>
      </c>
    </row>
    <row r="259" spans="1:6" ht="22.5" customHeight="1">
      <c r="A259" s="153">
        <v>731004</v>
      </c>
      <c r="B259" s="165"/>
      <c r="C259" s="165"/>
      <c r="D259" s="165"/>
      <c r="E259" s="157" t="str">
        <f>INDEX(ExpenditureCodes!A:A,MATCH('Budget(CF)'!F259,ExpenditureCodes!B:B,0))</f>
        <v>ލޯން ދޫކުރުން - ރާއްޖޭގެ ޖަމްޢިއްޔާތައް</v>
      </c>
      <c r="F259" s="153">
        <v>731004</v>
      </c>
    </row>
    <row r="260" spans="1:6" ht="22.5" customHeight="1">
      <c r="A260" s="153">
        <v>731005</v>
      </c>
      <c r="B260" s="165"/>
      <c r="C260" s="165"/>
      <c r="D260" s="165"/>
      <c r="E260" s="157" t="str">
        <f>INDEX(ExpenditureCodes!A:A,MATCH('Budget(CF)'!F260,ExpenditureCodes!B:B,0))</f>
        <v>ލޯން ދޫކުރުން - ކޮމާޝަލް އިންސްޓިޓިއުޝަން</v>
      </c>
      <c r="F260" s="153">
        <v>731005</v>
      </c>
    </row>
    <row r="261" spans="1:6" ht="22.5" customHeight="1">
      <c r="A261" s="153">
        <v>731999</v>
      </c>
      <c r="B261" s="165"/>
      <c r="C261" s="165"/>
      <c r="D261" s="165"/>
      <c r="E261" s="157" t="str">
        <f>INDEX(ExpenditureCodes!A:A,MATCH('Budget(CF)'!F261,ExpenditureCodes!B:B,0))</f>
        <v>ލޯން ދޫކުރުން - ރާއްޖޭގެ އެހެނިހެން ފަރާތްތައް</v>
      </c>
      <c r="F261" s="153">
        <v>731999</v>
      </c>
    </row>
    <row r="262" spans="1:6" ht="22.5" customHeight="1">
      <c r="A262" s="153">
        <v>732002</v>
      </c>
      <c r="B262" s="165"/>
      <c r="C262" s="165"/>
      <c r="D262" s="165"/>
      <c r="E262" s="157" t="str">
        <f>INDEX(ExpenditureCodes!A:A,MATCH('Budget(CF)'!F262,ExpenditureCodes!B:B,0))</f>
        <v>ލޯން ދޫކުރުން - ބޭރުގެ ސަރުކާރުތަކަށް</v>
      </c>
      <c r="F262" s="153">
        <v>732002</v>
      </c>
    </row>
    <row r="263" spans="1:6" ht="22.5" customHeight="1">
      <c r="A263" s="153">
        <v>732003</v>
      </c>
      <c r="B263" s="165"/>
      <c r="C263" s="165"/>
      <c r="D263" s="165"/>
      <c r="E263" s="157" t="str">
        <f>INDEX(ExpenditureCodes!A:A,MATCH('Budget(CF)'!F263,ExpenditureCodes!B:B,0))</f>
        <v>ލޯން ދޫކުރުން - ބޭރުގެ މާލީ އިދާރާތަކަށް</v>
      </c>
      <c r="F263" s="153">
        <v>732003</v>
      </c>
    </row>
    <row r="264" spans="1:6" ht="22.5" customHeight="1">
      <c r="A264" s="153">
        <v>732004</v>
      </c>
      <c r="B264" s="165"/>
      <c r="C264" s="165"/>
      <c r="D264" s="165"/>
      <c r="E264" s="157" t="str">
        <f>INDEX(ExpenditureCodes!A:A,MATCH('Budget(CF)'!F264,ExpenditureCodes!B:B,0))</f>
        <v>ލޯން ދޫކުރުން - ބޭރުގެ އަމިއްލަ ފަރާތްތަކަށް</v>
      </c>
      <c r="F264" s="153">
        <v>732004</v>
      </c>
    </row>
    <row r="265" spans="1:6" ht="22.5" customHeight="1">
      <c r="A265" s="153">
        <v>732999</v>
      </c>
      <c r="B265" s="165"/>
      <c r="C265" s="165"/>
      <c r="D265" s="165"/>
      <c r="E265" s="157" t="str">
        <f>INDEX(ExpenditureCodes!A:A,MATCH('Budget(CF)'!F265,ExpenditureCodes!B:B,0))</f>
        <v>ލޯން ދޫކުރުން - ބޭރުގެ އެހެނިހެން ފަރާތްތަކަށް</v>
      </c>
      <c r="F265" s="153">
        <v>732999</v>
      </c>
    </row>
  </sheetData>
  <mergeCells count="3">
    <mergeCell ref="H55:K60"/>
    <mergeCell ref="H208:K209"/>
    <mergeCell ref="H221:K222"/>
  </mergeCells>
  <conditionalFormatting sqref="A28">
    <cfRule type="duplicateValues" dxfId="1" priority="1"/>
  </conditionalFormatting>
  <conditionalFormatting sqref="A44">
    <cfRule type="duplicateValues" dxfId="0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37"/>
  <sheetViews>
    <sheetView workbookViewId="0">
      <selection activeCell="R1" sqref="R1:R37"/>
    </sheetView>
  </sheetViews>
  <sheetFormatPr defaultColWidth="8.6640625" defaultRowHeight="21.75"/>
  <cols>
    <col min="1" max="1" width="16.44140625" style="2" customWidth="1"/>
    <col min="2" max="2" width="14.33203125" style="1" bestFit="1" customWidth="1"/>
    <col min="3" max="3" width="11.77734375" style="2" bestFit="1" customWidth="1"/>
    <col min="4" max="4" width="11.33203125" style="1" bestFit="1" customWidth="1"/>
    <col min="5" max="7" width="8.6640625" style="1"/>
    <col min="8" max="8" width="6.109375" style="1" customWidth="1"/>
    <col min="9" max="9" width="8.6640625" style="1"/>
    <col min="10" max="10" width="2.6640625" style="1" customWidth="1"/>
    <col min="11" max="11" width="8.6640625" style="1"/>
    <col min="12" max="12" width="2.88671875" style="1" customWidth="1"/>
    <col min="13" max="16" width="8.6640625" style="1"/>
    <col min="17" max="17" width="30" style="1" bestFit="1" customWidth="1"/>
    <col min="18" max="18" width="19.33203125" style="2" bestFit="1" customWidth="1"/>
    <col min="19" max="19" width="8.6640625" style="1"/>
    <col min="20" max="20" width="26.33203125" style="2" bestFit="1" customWidth="1"/>
    <col min="21" max="16384" width="8.6640625" style="1"/>
  </cols>
  <sheetData>
    <row r="1" spans="1:20">
      <c r="A1" s="2" t="s">
        <v>6</v>
      </c>
      <c r="B1" s="1" t="s">
        <v>399</v>
      </c>
      <c r="C1" s="2" t="s">
        <v>357</v>
      </c>
      <c r="D1" s="1" t="s">
        <v>358</v>
      </c>
      <c r="F1" s="3" t="s">
        <v>375</v>
      </c>
      <c r="G1" t="s">
        <v>376</v>
      </c>
      <c r="H1"/>
      <c r="I1" t="s">
        <v>377</v>
      </c>
      <c r="J1"/>
      <c r="K1" t="s">
        <v>378</v>
      </c>
      <c r="M1" s="1">
        <v>423001</v>
      </c>
      <c r="O1" s="1">
        <v>421001</v>
      </c>
      <c r="Q1" s="1" t="s">
        <v>768</v>
      </c>
      <c r="R1" s="2" t="s">
        <v>769</v>
      </c>
      <c r="T1" s="2" t="s">
        <v>837</v>
      </c>
    </row>
    <row r="2" spans="1:20">
      <c r="A2" s="2" t="s">
        <v>7</v>
      </c>
      <c r="B2" s="1" t="s">
        <v>400</v>
      </c>
      <c r="C2" s="2" t="s">
        <v>359</v>
      </c>
      <c r="D2" s="1" t="s">
        <v>360</v>
      </c>
      <c r="F2" s="3" t="s">
        <v>379</v>
      </c>
      <c r="G2" t="s">
        <v>380</v>
      </c>
      <c r="H2"/>
      <c r="I2" t="s">
        <v>381</v>
      </c>
      <c r="J2"/>
      <c r="K2" t="s">
        <v>382</v>
      </c>
      <c r="M2" s="1">
        <v>423002</v>
      </c>
      <c r="O2" s="1">
        <v>421002</v>
      </c>
      <c r="Q2" s="1" t="s">
        <v>770</v>
      </c>
      <c r="R2" s="2" t="s">
        <v>764</v>
      </c>
      <c r="T2" s="2" t="s">
        <v>838</v>
      </c>
    </row>
    <row r="3" spans="1:20">
      <c r="A3" s="2" t="s">
        <v>5</v>
      </c>
      <c r="B3" s="1" t="s">
        <v>401</v>
      </c>
      <c r="C3" s="2" t="s">
        <v>361</v>
      </c>
      <c r="D3" s="1" t="s">
        <v>362</v>
      </c>
      <c r="F3" s="3" t="s">
        <v>383</v>
      </c>
      <c r="G3" t="s">
        <v>384</v>
      </c>
      <c r="H3"/>
      <c r="I3" t="s">
        <v>385</v>
      </c>
      <c r="J3"/>
      <c r="K3"/>
      <c r="M3" s="1">
        <v>423003</v>
      </c>
      <c r="O3" s="1">
        <v>421003</v>
      </c>
      <c r="Q3" s="1" t="s">
        <v>771</v>
      </c>
      <c r="R3" s="2" t="s">
        <v>772</v>
      </c>
      <c r="T3" s="2" t="s">
        <v>839</v>
      </c>
    </row>
    <row r="4" spans="1:20">
      <c r="A4" s="2" t="s">
        <v>758</v>
      </c>
      <c r="B4" s="1" t="s">
        <v>402</v>
      </c>
      <c r="C4" s="2" t="s">
        <v>363</v>
      </c>
      <c r="D4" s="1" t="s">
        <v>364</v>
      </c>
      <c r="F4" s="3" t="s">
        <v>386</v>
      </c>
      <c r="G4" t="s">
        <v>387</v>
      </c>
      <c r="H4"/>
      <c r="I4"/>
      <c r="J4"/>
      <c r="K4"/>
      <c r="M4" s="1">
        <v>423004</v>
      </c>
      <c r="O4" s="1">
        <v>422001</v>
      </c>
      <c r="Q4" s="1" t="s">
        <v>773</v>
      </c>
      <c r="R4" s="2" t="s">
        <v>774</v>
      </c>
      <c r="T4" s="2" t="s">
        <v>840</v>
      </c>
    </row>
    <row r="5" spans="1:20">
      <c r="C5" s="2" t="s">
        <v>365</v>
      </c>
      <c r="D5" s="1" t="s">
        <v>366</v>
      </c>
      <c r="F5" s="3" t="s">
        <v>388</v>
      </c>
      <c r="G5" t="s">
        <v>389</v>
      </c>
      <c r="H5"/>
      <c r="I5"/>
      <c r="J5"/>
      <c r="K5"/>
      <c r="M5" s="1">
        <v>423005</v>
      </c>
      <c r="O5" s="1">
        <v>422002</v>
      </c>
      <c r="Q5" s="1" t="s">
        <v>775</v>
      </c>
      <c r="R5" s="2" t="s">
        <v>776</v>
      </c>
      <c r="T5" s="2" t="s">
        <v>841</v>
      </c>
    </row>
    <row r="6" spans="1:20">
      <c r="C6" s="2" t="s">
        <v>367</v>
      </c>
      <c r="D6" s="1" t="s">
        <v>368</v>
      </c>
      <c r="F6" s="3" t="s">
        <v>390</v>
      </c>
      <c r="G6" t="s">
        <v>391</v>
      </c>
      <c r="H6"/>
      <c r="I6"/>
      <c r="J6"/>
      <c r="K6"/>
      <c r="M6" s="1">
        <v>423006</v>
      </c>
      <c r="O6" s="1">
        <v>422003</v>
      </c>
      <c r="Q6" s="1" t="s">
        <v>777</v>
      </c>
      <c r="R6" s="2" t="s">
        <v>778</v>
      </c>
      <c r="T6" s="2" t="s">
        <v>842</v>
      </c>
    </row>
    <row r="7" spans="1:20">
      <c r="C7" s="2" t="s">
        <v>369</v>
      </c>
      <c r="D7" s="1" t="s">
        <v>370</v>
      </c>
      <c r="F7" s="3" t="s">
        <v>392</v>
      </c>
      <c r="G7" t="s">
        <v>393</v>
      </c>
      <c r="H7"/>
      <c r="I7"/>
      <c r="J7"/>
      <c r="K7"/>
      <c r="M7" s="1">
        <v>423007</v>
      </c>
      <c r="O7" s="1">
        <v>422004</v>
      </c>
      <c r="Q7" s="1" t="s">
        <v>779</v>
      </c>
      <c r="R7" s="2" t="s">
        <v>780</v>
      </c>
      <c r="T7" s="2" t="s">
        <v>843</v>
      </c>
    </row>
    <row r="8" spans="1:20">
      <c r="C8" s="2" t="s">
        <v>371</v>
      </c>
      <c r="D8" s="1" t="s">
        <v>372</v>
      </c>
      <c r="F8" s="3" t="s">
        <v>394</v>
      </c>
      <c r="G8" t="s">
        <v>395</v>
      </c>
      <c r="H8"/>
      <c r="I8"/>
      <c r="J8"/>
      <c r="K8"/>
      <c r="M8" s="1">
        <v>423008</v>
      </c>
      <c r="O8" s="1">
        <v>422005</v>
      </c>
      <c r="Q8" s="1" t="s">
        <v>781</v>
      </c>
      <c r="R8" s="2" t="s">
        <v>782</v>
      </c>
      <c r="T8" s="2" t="s">
        <v>844</v>
      </c>
    </row>
    <row r="9" spans="1:20">
      <c r="C9" s="2" t="s">
        <v>373</v>
      </c>
      <c r="D9" s="1" t="s">
        <v>374</v>
      </c>
      <c r="F9" s="3" t="s">
        <v>396</v>
      </c>
      <c r="G9" t="s">
        <v>397</v>
      </c>
      <c r="H9"/>
      <c r="I9"/>
      <c r="J9"/>
      <c r="K9"/>
      <c r="M9" s="1">
        <v>423999</v>
      </c>
      <c r="O9" s="1">
        <v>422999</v>
      </c>
      <c r="Q9" s="1" t="s">
        <v>783</v>
      </c>
      <c r="R9" s="2" t="s">
        <v>784</v>
      </c>
      <c r="T9" s="2" t="s">
        <v>845</v>
      </c>
    </row>
    <row r="10" spans="1:20">
      <c r="F10" s="3" t="s">
        <v>373</v>
      </c>
      <c r="G10" t="s">
        <v>374</v>
      </c>
      <c r="H10"/>
      <c r="I10"/>
      <c r="J10"/>
      <c r="K10"/>
      <c r="M10" s="1">
        <v>424001</v>
      </c>
      <c r="Q10" s="1" t="s">
        <v>785</v>
      </c>
      <c r="R10" s="2" t="s">
        <v>786</v>
      </c>
      <c r="T10" s="2" t="s">
        <v>846</v>
      </c>
    </row>
    <row r="11" spans="1:20">
      <c r="M11" s="1">
        <v>424002</v>
      </c>
      <c r="Q11" s="1" t="s">
        <v>787</v>
      </c>
      <c r="R11" s="2" t="s">
        <v>788</v>
      </c>
      <c r="T11" s="2" t="s">
        <v>847</v>
      </c>
    </row>
    <row r="12" spans="1:20">
      <c r="M12" s="1">
        <v>424003</v>
      </c>
      <c r="Q12" s="1" t="s">
        <v>789</v>
      </c>
      <c r="R12" s="2" t="s">
        <v>790</v>
      </c>
    </row>
    <row r="13" spans="1:20">
      <c r="Q13" s="1" t="s">
        <v>791</v>
      </c>
      <c r="R13" s="2" t="s">
        <v>792</v>
      </c>
    </row>
    <row r="14" spans="1:20">
      <c r="Q14" s="1" t="s">
        <v>793</v>
      </c>
      <c r="R14" s="2" t="s">
        <v>794</v>
      </c>
    </row>
    <row r="15" spans="1:20">
      <c r="Q15" s="1" t="s">
        <v>795</v>
      </c>
      <c r="R15" s="2" t="s">
        <v>796</v>
      </c>
    </row>
    <row r="16" spans="1:20">
      <c r="Q16" s="1" t="s">
        <v>797</v>
      </c>
      <c r="R16" s="2" t="s">
        <v>798</v>
      </c>
    </row>
    <row r="17" spans="17:18">
      <c r="Q17" s="1" t="s">
        <v>799</v>
      </c>
      <c r="R17" s="2" t="s">
        <v>800</v>
      </c>
    </row>
    <row r="18" spans="17:18">
      <c r="Q18" s="1" t="s">
        <v>801</v>
      </c>
      <c r="R18" s="2" t="s">
        <v>802</v>
      </c>
    </row>
    <row r="19" spans="17:18">
      <c r="Q19" s="1" t="s">
        <v>803</v>
      </c>
      <c r="R19" s="2" t="s">
        <v>804</v>
      </c>
    </row>
    <row r="20" spans="17:18">
      <c r="Q20" s="1" t="s">
        <v>805</v>
      </c>
      <c r="R20" s="2" t="s">
        <v>806</v>
      </c>
    </row>
    <row r="21" spans="17:18">
      <c r="Q21" s="1" t="s">
        <v>807</v>
      </c>
      <c r="R21" s="2" t="s">
        <v>808</v>
      </c>
    </row>
    <row r="22" spans="17:18">
      <c r="Q22" s="1" t="s">
        <v>809</v>
      </c>
      <c r="R22" s="2" t="s">
        <v>762</v>
      </c>
    </row>
    <row r="23" spans="17:18">
      <c r="Q23" s="1" t="s">
        <v>810</v>
      </c>
      <c r="R23" s="2" t="s">
        <v>811</v>
      </c>
    </row>
    <row r="24" spans="17:18">
      <c r="Q24" s="1" t="s">
        <v>812</v>
      </c>
      <c r="R24" s="2" t="s">
        <v>813</v>
      </c>
    </row>
    <row r="25" spans="17:18">
      <c r="Q25" s="1" t="s">
        <v>814</v>
      </c>
      <c r="R25" s="2" t="s">
        <v>815</v>
      </c>
    </row>
    <row r="26" spans="17:18">
      <c r="Q26" s="1" t="s">
        <v>816</v>
      </c>
      <c r="R26" s="2" t="s">
        <v>817</v>
      </c>
    </row>
    <row r="27" spans="17:18">
      <c r="Q27" s="1" t="s">
        <v>818</v>
      </c>
      <c r="R27" s="2" t="s">
        <v>766</v>
      </c>
    </row>
    <row r="28" spans="17:18">
      <c r="Q28" s="1" t="s">
        <v>819</v>
      </c>
      <c r="R28" s="2" t="s">
        <v>542</v>
      </c>
    </row>
    <row r="29" spans="17:18">
      <c r="Q29" s="1" t="s">
        <v>820</v>
      </c>
      <c r="R29" s="2" t="s">
        <v>767</v>
      </c>
    </row>
    <row r="30" spans="17:18">
      <c r="Q30" s="1" t="s">
        <v>821</v>
      </c>
      <c r="R30" s="2" t="s">
        <v>763</v>
      </c>
    </row>
    <row r="31" spans="17:18">
      <c r="Q31" s="1" t="s">
        <v>822</v>
      </c>
      <c r="R31" s="2" t="s">
        <v>823</v>
      </c>
    </row>
    <row r="32" spans="17:18">
      <c r="Q32" s="1" t="s">
        <v>824</v>
      </c>
      <c r="R32" s="2" t="s">
        <v>825</v>
      </c>
    </row>
    <row r="33" spans="17:18">
      <c r="Q33" s="1" t="s">
        <v>826</v>
      </c>
      <c r="R33" s="2" t="s">
        <v>373</v>
      </c>
    </row>
    <row r="34" spans="17:18">
      <c r="Q34" s="1" t="s">
        <v>827</v>
      </c>
      <c r="R34" s="2" t="s">
        <v>828</v>
      </c>
    </row>
    <row r="35" spans="17:18">
      <c r="Q35" s="1" t="s">
        <v>829</v>
      </c>
      <c r="R35" s="2" t="s">
        <v>830</v>
      </c>
    </row>
    <row r="36" spans="17:18">
      <c r="Q36" s="1" t="s">
        <v>831</v>
      </c>
      <c r="R36" s="2" t="s">
        <v>832</v>
      </c>
    </row>
    <row r="37" spans="17:18">
      <c r="Q37" s="1" t="s">
        <v>833</v>
      </c>
      <c r="R37" s="2" t="s">
        <v>765</v>
      </c>
    </row>
  </sheetData>
  <pageMargins left="0.7" right="0.7" top="0.75" bottom="0.75" header="0.3" footer="0.3"/>
  <customProperties>
    <customPr name="_pios_id" r:id="rId1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G201"/>
  <sheetViews>
    <sheetView workbookViewId="0">
      <selection activeCell="D4" sqref="D4"/>
    </sheetView>
  </sheetViews>
  <sheetFormatPr defaultRowHeight="21.75"/>
  <cols>
    <col min="1" max="1" width="6.21875" customWidth="1"/>
    <col min="2" max="2" width="42.21875" style="3" bestFit="1" customWidth="1"/>
    <col min="3" max="5" width="15.109375" style="166" customWidth="1"/>
    <col min="6" max="6" width="13.33203125" bestFit="1" customWidth="1"/>
    <col min="7" max="7" width="15.88671875" bestFit="1" customWidth="1"/>
  </cols>
  <sheetData>
    <row r="1" spans="1:7">
      <c r="C1" s="167">
        <v>2023</v>
      </c>
      <c r="D1" s="167">
        <v>2024</v>
      </c>
      <c r="E1" s="167">
        <v>2025</v>
      </c>
      <c r="F1" s="168"/>
      <c r="G1" s="166"/>
    </row>
    <row r="2" spans="1:7">
      <c r="A2">
        <v>1477</v>
      </c>
      <c r="B2" s="3" t="s">
        <v>849</v>
      </c>
      <c r="C2" s="166">
        <v>165700040</v>
      </c>
      <c r="D2" s="166">
        <v>173152879</v>
      </c>
      <c r="E2" s="166">
        <v>199625558</v>
      </c>
      <c r="G2" s="169"/>
    </row>
    <row r="3" spans="1:7">
      <c r="A3">
        <v>1277</v>
      </c>
      <c r="B3" s="3" t="s">
        <v>850</v>
      </c>
      <c r="C3" s="166">
        <v>74886088</v>
      </c>
      <c r="D3" s="166">
        <v>78254307</v>
      </c>
      <c r="E3" s="166">
        <v>90218306</v>
      </c>
      <c r="G3" s="169"/>
    </row>
    <row r="4" spans="1:7">
      <c r="A4">
        <v>1476</v>
      </c>
      <c r="B4" s="3" t="s">
        <v>851</v>
      </c>
      <c r="C4" s="166">
        <v>48036484</v>
      </c>
      <c r="D4" s="166">
        <v>50197064</v>
      </c>
      <c r="E4" s="166">
        <v>57871499</v>
      </c>
      <c r="G4" s="169"/>
    </row>
    <row r="5" spans="1:7">
      <c r="A5">
        <v>1304</v>
      </c>
      <c r="B5" s="3" t="s">
        <v>852</v>
      </c>
      <c r="C5" s="166">
        <v>35692865</v>
      </c>
      <c r="D5" s="166">
        <v>37298255</v>
      </c>
      <c r="E5" s="166">
        <v>43000641</v>
      </c>
      <c r="G5" s="169"/>
    </row>
    <row r="6" spans="1:7">
      <c r="A6">
        <v>1281</v>
      </c>
      <c r="B6" s="3" t="s">
        <v>853</v>
      </c>
      <c r="C6" s="166">
        <v>10162405</v>
      </c>
      <c r="D6" s="166">
        <v>10619489</v>
      </c>
      <c r="E6" s="166">
        <v>12243061</v>
      </c>
      <c r="G6" s="169"/>
    </row>
    <row r="7" spans="1:7">
      <c r="A7">
        <v>1282</v>
      </c>
      <c r="B7" s="3" t="s">
        <v>854</v>
      </c>
      <c r="C7" s="166">
        <v>4820939</v>
      </c>
      <c r="D7" s="166">
        <v>5037775</v>
      </c>
      <c r="E7" s="166">
        <v>5807981</v>
      </c>
      <c r="G7" s="169"/>
    </row>
    <row r="8" spans="1:7">
      <c r="A8">
        <v>1283</v>
      </c>
      <c r="B8" s="3" t="s">
        <v>855</v>
      </c>
      <c r="C8" s="166">
        <v>5022505</v>
      </c>
      <c r="D8" s="166">
        <v>5248407</v>
      </c>
      <c r="E8" s="166">
        <v>6050816</v>
      </c>
      <c r="G8" s="169"/>
    </row>
    <row r="9" spans="1:7">
      <c r="A9">
        <v>1284</v>
      </c>
      <c r="B9" s="3" t="s">
        <v>856</v>
      </c>
      <c r="C9" s="166">
        <v>4493786</v>
      </c>
      <c r="D9" s="166">
        <v>4695907</v>
      </c>
      <c r="E9" s="166">
        <v>5413846</v>
      </c>
      <c r="G9" s="169"/>
    </row>
    <row r="10" spans="1:7">
      <c r="A10">
        <v>1285</v>
      </c>
      <c r="B10" s="3" t="s">
        <v>857</v>
      </c>
      <c r="C10" s="166">
        <v>11154135</v>
      </c>
      <c r="D10" s="166">
        <v>11655824</v>
      </c>
      <c r="E10" s="166">
        <v>13437838</v>
      </c>
      <c r="G10" s="169"/>
    </row>
    <row r="11" spans="1:7">
      <c r="A11">
        <v>1286</v>
      </c>
      <c r="B11" s="3" t="s">
        <v>858</v>
      </c>
      <c r="C11" s="166">
        <v>14250479</v>
      </c>
      <c r="D11" s="166">
        <v>14891435</v>
      </c>
      <c r="E11" s="166">
        <v>17168130</v>
      </c>
      <c r="G11" s="169"/>
    </row>
    <row r="12" spans="1:7">
      <c r="A12">
        <v>1287</v>
      </c>
      <c r="B12" s="3" t="s">
        <v>859</v>
      </c>
      <c r="C12" s="166">
        <v>8777292</v>
      </c>
      <c r="D12" s="166">
        <v>9172077</v>
      </c>
      <c r="E12" s="166">
        <v>10574360</v>
      </c>
      <c r="G12" s="169"/>
    </row>
    <row r="13" spans="1:7">
      <c r="A13">
        <v>1288</v>
      </c>
      <c r="B13" s="3" t="s">
        <v>860</v>
      </c>
      <c r="C13" s="166">
        <v>4447228</v>
      </c>
      <c r="D13" s="166">
        <v>4647255</v>
      </c>
      <c r="E13" s="166">
        <v>5357755</v>
      </c>
      <c r="G13" s="169"/>
    </row>
    <row r="14" spans="1:7">
      <c r="A14">
        <v>1289</v>
      </c>
      <c r="B14" s="3" t="s">
        <v>861</v>
      </c>
      <c r="C14" s="166">
        <v>14999532</v>
      </c>
      <c r="D14" s="166">
        <v>15674180</v>
      </c>
      <c r="E14" s="166">
        <v>18070544</v>
      </c>
      <c r="G14" s="169"/>
    </row>
    <row r="15" spans="1:7">
      <c r="A15">
        <v>1290</v>
      </c>
      <c r="B15" s="3" t="s">
        <v>862</v>
      </c>
      <c r="C15" s="166">
        <v>7010982</v>
      </c>
      <c r="D15" s="166">
        <v>7326321</v>
      </c>
      <c r="E15" s="166">
        <v>8446414</v>
      </c>
      <c r="G15" s="169"/>
    </row>
    <row r="16" spans="1:7">
      <c r="A16">
        <v>1291</v>
      </c>
      <c r="B16" s="3" t="s">
        <v>863</v>
      </c>
      <c r="C16" s="166">
        <v>5715927</v>
      </c>
      <c r="D16" s="166">
        <v>5973017</v>
      </c>
      <c r="E16" s="166">
        <v>6886209</v>
      </c>
      <c r="G16" s="169"/>
    </row>
    <row r="17" spans="1:7">
      <c r="A17">
        <v>1292</v>
      </c>
      <c r="B17" s="3" t="s">
        <v>864</v>
      </c>
      <c r="C17" s="166">
        <v>4263786</v>
      </c>
      <c r="D17" s="166">
        <v>4455562</v>
      </c>
      <c r="E17" s="166">
        <v>5136756</v>
      </c>
      <c r="G17" s="169"/>
    </row>
    <row r="18" spans="1:7">
      <c r="A18">
        <v>1280</v>
      </c>
      <c r="B18" s="3" t="s">
        <v>865</v>
      </c>
      <c r="C18" s="166">
        <v>5203642</v>
      </c>
      <c r="D18" s="166">
        <v>5437691</v>
      </c>
      <c r="E18" s="166">
        <v>6269038</v>
      </c>
      <c r="G18" s="169"/>
    </row>
    <row r="19" spans="1:7">
      <c r="A19">
        <v>1293</v>
      </c>
      <c r="B19" s="3" t="s">
        <v>866</v>
      </c>
      <c r="C19" s="166">
        <v>4694728</v>
      </c>
      <c r="D19" s="166">
        <v>4905887</v>
      </c>
      <c r="E19" s="166">
        <v>5655929</v>
      </c>
      <c r="G19" s="169"/>
    </row>
    <row r="20" spans="1:7">
      <c r="A20">
        <v>1294</v>
      </c>
      <c r="B20" s="3" t="s">
        <v>867</v>
      </c>
      <c r="C20" s="166">
        <v>9722803</v>
      </c>
      <c r="D20" s="166">
        <v>10160115</v>
      </c>
      <c r="E20" s="166">
        <v>11713455</v>
      </c>
      <c r="G20" s="169"/>
    </row>
    <row r="21" spans="1:7">
      <c r="A21">
        <v>1295</v>
      </c>
      <c r="B21" s="3" t="s">
        <v>868</v>
      </c>
      <c r="C21" s="166">
        <v>9195850</v>
      </c>
      <c r="D21" s="166">
        <v>9609460</v>
      </c>
      <c r="E21" s="166">
        <v>11078613</v>
      </c>
      <c r="G21" s="169"/>
    </row>
    <row r="22" spans="1:7">
      <c r="A22">
        <v>1296</v>
      </c>
      <c r="B22" s="3" t="s">
        <v>869</v>
      </c>
      <c r="C22" s="166">
        <v>12277188</v>
      </c>
      <c r="D22" s="166">
        <v>12829390</v>
      </c>
      <c r="E22" s="166">
        <v>14790825</v>
      </c>
      <c r="G22" s="169"/>
    </row>
    <row r="23" spans="1:7">
      <c r="A23">
        <v>1297</v>
      </c>
      <c r="B23" s="3" t="s">
        <v>870</v>
      </c>
      <c r="C23" s="166">
        <v>4926006</v>
      </c>
      <c r="D23" s="166">
        <v>5147568</v>
      </c>
      <c r="E23" s="166">
        <v>5934560</v>
      </c>
      <c r="G23" s="169"/>
    </row>
    <row r="24" spans="1:7">
      <c r="A24">
        <v>1298</v>
      </c>
      <c r="B24" s="3" t="s">
        <v>871</v>
      </c>
      <c r="C24" s="166">
        <v>4477740</v>
      </c>
      <c r="D24" s="166">
        <v>4679139</v>
      </c>
      <c r="E24" s="166">
        <v>5394515</v>
      </c>
      <c r="G24" s="169"/>
    </row>
    <row r="25" spans="1:7">
      <c r="A25">
        <v>1299</v>
      </c>
      <c r="B25" s="3" t="s">
        <v>872</v>
      </c>
      <c r="C25" s="166">
        <v>3988295</v>
      </c>
      <c r="D25" s="166">
        <v>4167680</v>
      </c>
      <c r="E25" s="166">
        <v>4804861</v>
      </c>
      <c r="G25" s="169"/>
    </row>
    <row r="26" spans="1:7">
      <c r="A26">
        <v>1300</v>
      </c>
      <c r="B26" s="3" t="s">
        <v>873</v>
      </c>
      <c r="C26" s="166">
        <v>8097948</v>
      </c>
      <c r="D26" s="166">
        <v>8462177</v>
      </c>
      <c r="E26" s="166">
        <v>9755926</v>
      </c>
      <c r="G26" s="169"/>
    </row>
    <row r="27" spans="1:7">
      <c r="A27">
        <v>1301</v>
      </c>
      <c r="B27" s="3" t="s">
        <v>874</v>
      </c>
      <c r="C27" s="166">
        <v>6630431</v>
      </c>
      <c r="D27" s="166">
        <v>6928654</v>
      </c>
      <c r="E27" s="166">
        <v>7987949</v>
      </c>
      <c r="G27" s="169"/>
    </row>
    <row r="28" spans="1:7">
      <c r="A28">
        <v>1302</v>
      </c>
      <c r="B28" s="3" t="s">
        <v>875</v>
      </c>
      <c r="C28" s="166">
        <v>12210678</v>
      </c>
      <c r="D28" s="166">
        <v>12759889</v>
      </c>
      <c r="E28" s="166">
        <v>14710699</v>
      </c>
      <c r="G28" s="169"/>
    </row>
    <row r="29" spans="1:7">
      <c r="A29">
        <v>1303</v>
      </c>
      <c r="B29" s="3" t="s">
        <v>876</v>
      </c>
      <c r="C29" s="166">
        <v>4748627</v>
      </c>
      <c r="D29" s="166">
        <v>4962210</v>
      </c>
      <c r="E29" s="166">
        <v>5720863</v>
      </c>
      <c r="G29" s="169"/>
    </row>
    <row r="30" spans="1:7">
      <c r="A30">
        <v>1305</v>
      </c>
      <c r="B30" s="3" t="s">
        <v>877</v>
      </c>
      <c r="C30" s="166">
        <v>7354451</v>
      </c>
      <c r="D30" s="166">
        <v>7685239</v>
      </c>
      <c r="E30" s="166">
        <v>8860206</v>
      </c>
      <c r="G30" s="169"/>
    </row>
    <row r="31" spans="1:7">
      <c r="A31">
        <v>1306</v>
      </c>
      <c r="B31" s="3" t="s">
        <v>878</v>
      </c>
      <c r="C31" s="166">
        <v>6897334</v>
      </c>
      <c r="D31" s="166">
        <v>7207561</v>
      </c>
      <c r="E31" s="166">
        <v>8309497</v>
      </c>
      <c r="G31" s="169"/>
    </row>
    <row r="32" spans="1:7">
      <c r="A32">
        <v>1307</v>
      </c>
      <c r="B32" s="3" t="s">
        <v>879</v>
      </c>
      <c r="C32" s="166">
        <v>6628252</v>
      </c>
      <c r="D32" s="166">
        <v>6926377</v>
      </c>
      <c r="E32" s="166">
        <v>7985324</v>
      </c>
      <c r="G32" s="169"/>
    </row>
    <row r="33" spans="1:7">
      <c r="A33">
        <v>1308</v>
      </c>
      <c r="B33" s="3" t="s">
        <v>880</v>
      </c>
      <c r="C33" s="166">
        <v>8852950</v>
      </c>
      <c r="D33" s="166">
        <v>9251137</v>
      </c>
      <c r="E33" s="166">
        <v>10665507</v>
      </c>
      <c r="G33" s="169"/>
    </row>
    <row r="34" spans="1:7">
      <c r="A34">
        <v>1309</v>
      </c>
      <c r="B34" s="3" t="s">
        <v>881</v>
      </c>
      <c r="C34" s="166">
        <v>10717092</v>
      </c>
      <c r="D34" s="166">
        <v>11199124</v>
      </c>
      <c r="E34" s="166">
        <v>12911315</v>
      </c>
      <c r="G34" s="169"/>
    </row>
    <row r="35" spans="1:7">
      <c r="A35">
        <v>1310</v>
      </c>
      <c r="B35" s="3" t="s">
        <v>882</v>
      </c>
      <c r="C35" s="166">
        <v>8339616</v>
      </c>
      <c r="D35" s="166">
        <v>8714714</v>
      </c>
      <c r="E35" s="166">
        <v>10047073</v>
      </c>
      <c r="G35" s="169"/>
    </row>
    <row r="36" spans="1:7">
      <c r="A36">
        <v>1311</v>
      </c>
      <c r="B36" s="3" t="s">
        <v>883</v>
      </c>
      <c r="C36" s="166">
        <v>4199232</v>
      </c>
      <c r="D36" s="166">
        <v>4388105</v>
      </c>
      <c r="E36" s="166">
        <v>5058985</v>
      </c>
      <c r="G36" s="169"/>
    </row>
    <row r="37" spans="1:7">
      <c r="A37">
        <v>1312</v>
      </c>
      <c r="B37" s="3" t="s">
        <v>884</v>
      </c>
      <c r="C37" s="166">
        <v>5888592</v>
      </c>
      <c r="D37" s="166">
        <v>6153448</v>
      </c>
      <c r="E37" s="166">
        <v>7094225</v>
      </c>
      <c r="G37" s="169"/>
    </row>
    <row r="38" spans="1:7">
      <c r="A38">
        <v>1313</v>
      </c>
      <c r="B38" s="3" t="s">
        <v>885</v>
      </c>
      <c r="C38" s="166">
        <v>6477330</v>
      </c>
      <c r="D38" s="166">
        <v>6768667</v>
      </c>
      <c r="E38" s="166">
        <v>7803502</v>
      </c>
      <c r="G38" s="169"/>
    </row>
    <row r="39" spans="1:7">
      <c r="A39">
        <v>1314</v>
      </c>
      <c r="B39" s="3" t="s">
        <v>886</v>
      </c>
      <c r="C39" s="166">
        <v>5620774</v>
      </c>
      <c r="D39" s="166">
        <v>5873585</v>
      </c>
      <c r="E39" s="166">
        <v>6771574</v>
      </c>
      <c r="G39" s="169"/>
    </row>
    <row r="40" spans="1:7">
      <c r="A40">
        <v>1315</v>
      </c>
      <c r="B40" s="3" t="s">
        <v>887</v>
      </c>
      <c r="C40" s="166">
        <v>5276067</v>
      </c>
      <c r="D40" s="166">
        <v>5513374</v>
      </c>
      <c r="E40" s="166">
        <v>6356292</v>
      </c>
      <c r="G40" s="169"/>
    </row>
    <row r="41" spans="1:7">
      <c r="A41">
        <v>1316</v>
      </c>
      <c r="B41" s="3" t="s">
        <v>888</v>
      </c>
      <c r="C41" s="166">
        <v>9036107</v>
      </c>
      <c r="D41" s="166">
        <v>9442533</v>
      </c>
      <c r="E41" s="166">
        <v>10886165</v>
      </c>
      <c r="G41" s="169"/>
    </row>
    <row r="42" spans="1:7">
      <c r="A42">
        <v>1317</v>
      </c>
      <c r="B42" s="3" t="s">
        <v>889</v>
      </c>
      <c r="C42" s="166">
        <v>4750679</v>
      </c>
      <c r="D42" s="166">
        <v>4964355</v>
      </c>
      <c r="E42" s="166">
        <v>5723336</v>
      </c>
      <c r="G42" s="169"/>
    </row>
    <row r="43" spans="1:7">
      <c r="A43">
        <v>1318</v>
      </c>
      <c r="B43" s="3" t="s">
        <v>890</v>
      </c>
      <c r="C43" s="166">
        <v>4544962</v>
      </c>
      <c r="D43" s="166">
        <v>4749385</v>
      </c>
      <c r="E43" s="166">
        <v>5475500</v>
      </c>
      <c r="G43" s="169"/>
    </row>
    <row r="44" spans="1:7">
      <c r="A44">
        <v>1319</v>
      </c>
      <c r="B44" s="3" t="s">
        <v>891</v>
      </c>
      <c r="C44" s="166">
        <v>5034511</v>
      </c>
      <c r="D44" s="166">
        <v>5260953</v>
      </c>
      <c r="E44" s="166">
        <v>6065279</v>
      </c>
      <c r="G44" s="169"/>
    </row>
    <row r="45" spans="1:7">
      <c r="A45">
        <v>1320</v>
      </c>
      <c r="B45" s="3" t="s">
        <v>892</v>
      </c>
      <c r="C45" s="166">
        <v>7353588</v>
      </c>
      <c r="D45" s="166">
        <v>7684337</v>
      </c>
      <c r="E45" s="166">
        <v>8859166</v>
      </c>
      <c r="G45" s="169"/>
    </row>
    <row r="46" spans="1:7">
      <c r="A46">
        <v>1321</v>
      </c>
      <c r="B46" s="3" t="s">
        <v>893</v>
      </c>
      <c r="C46" s="166">
        <v>5836518</v>
      </c>
      <c r="D46" s="166">
        <v>6099032</v>
      </c>
      <c r="E46" s="166">
        <v>7031489</v>
      </c>
      <c r="G46" s="169"/>
    </row>
    <row r="47" spans="1:7">
      <c r="A47">
        <v>1322</v>
      </c>
      <c r="B47" s="3" t="s">
        <v>894</v>
      </c>
      <c r="C47" s="166">
        <v>12470296</v>
      </c>
      <c r="D47" s="166">
        <v>13031184</v>
      </c>
      <c r="E47" s="166">
        <v>15023472</v>
      </c>
      <c r="G47" s="169"/>
    </row>
    <row r="48" spans="1:7">
      <c r="A48">
        <v>1323</v>
      </c>
      <c r="B48" s="3" t="s">
        <v>895</v>
      </c>
      <c r="C48" s="166">
        <v>11509698</v>
      </c>
      <c r="D48" s="166">
        <v>12027380</v>
      </c>
      <c r="E48" s="166">
        <v>13866200</v>
      </c>
      <c r="G48" s="169"/>
    </row>
    <row r="49" spans="1:7">
      <c r="A49">
        <v>1324</v>
      </c>
      <c r="B49" s="3" t="s">
        <v>896</v>
      </c>
      <c r="C49" s="166">
        <v>8805935</v>
      </c>
      <c r="D49" s="166">
        <v>9202007</v>
      </c>
      <c r="E49" s="166">
        <v>10608866</v>
      </c>
      <c r="G49" s="169"/>
    </row>
    <row r="50" spans="1:7">
      <c r="A50">
        <v>1325</v>
      </c>
      <c r="B50" s="3" t="s">
        <v>897</v>
      </c>
      <c r="C50" s="166">
        <v>4640907</v>
      </c>
      <c r="D50" s="166">
        <v>4849646</v>
      </c>
      <c r="E50" s="166">
        <v>5591089</v>
      </c>
      <c r="G50" s="169"/>
    </row>
    <row r="51" spans="1:7">
      <c r="A51">
        <v>1326</v>
      </c>
      <c r="B51" s="3" t="s">
        <v>898</v>
      </c>
      <c r="C51" s="166">
        <v>9755655</v>
      </c>
      <c r="D51" s="166">
        <v>10194444</v>
      </c>
      <c r="E51" s="166">
        <v>11753033</v>
      </c>
      <c r="G51" s="169"/>
    </row>
    <row r="52" spans="1:7">
      <c r="A52">
        <v>1327</v>
      </c>
      <c r="B52" s="3" t="s">
        <v>899</v>
      </c>
      <c r="C52" s="166">
        <v>5333088</v>
      </c>
      <c r="D52" s="166">
        <v>5572959</v>
      </c>
      <c r="E52" s="166">
        <v>6424987</v>
      </c>
      <c r="G52" s="169"/>
    </row>
    <row r="53" spans="1:7">
      <c r="A53">
        <v>1328</v>
      </c>
      <c r="B53" s="3" t="s">
        <v>900</v>
      </c>
      <c r="C53" s="166">
        <v>4318316</v>
      </c>
      <c r="D53" s="166">
        <v>4512545</v>
      </c>
      <c r="E53" s="166">
        <v>5202450</v>
      </c>
      <c r="G53" s="169"/>
    </row>
    <row r="54" spans="1:7">
      <c r="A54">
        <v>1329</v>
      </c>
      <c r="B54" s="3" t="s">
        <v>901</v>
      </c>
      <c r="C54" s="166">
        <v>5692662</v>
      </c>
      <c r="D54" s="166">
        <v>5948706</v>
      </c>
      <c r="E54" s="166">
        <v>6858181</v>
      </c>
      <c r="G54" s="169"/>
    </row>
    <row r="55" spans="1:7">
      <c r="A55">
        <v>1330</v>
      </c>
      <c r="B55" s="3" t="s">
        <v>902</v>
      </c>
      <c r="C55" s="166">
        <v>6120866</v>
      </c>
      <c r="D55" s="166">
        <v>6396170</v>
      </c>
      <c r="E55" s="166">
        <v>7374055</v>
      </c>
      <c r="G55" s="169"/>
    </row>
    <row r="56" spans="1:7">
      <c r="A56">
        <v>1331</v>
      </c>
      <c r="B56" s="3" t="s">
        <v>903</v>
      </c>
      <c r="C56" s="166">
        <v>4955202</v>
      </c>
      <c r="D56" s="166">
        <v>5178077</v>
      </c>
      <c r="E56" s="166">
        <v>5969733</v>
      </c>
      <c r="G56" s="169"/>
    </row>
    <row r="57" spans="1:7">
      <c r="A57">
        <v>1332</v>
      </c>
      <c r="B57" s="3" t="s">
        <v>904</v>
      </c>
      <c r="C57" s="166">
        <v>5587061</v>
      </c>
      <c r="D57" s="166">
        <v>5838356</v>
      </c>
      <c r="E57" s="166">
        <v>6730959</v>
      </c>
      <c r="G57" s="169"/>
    </row>
    <row r="58" spans="1:7">
      <c r="A58">
        <v>1333</v>
      </c>
      <c r="B58" s="3" t="s">
        <v>905</v>
      </c>
      <c r="C58" s="166">
        <v>3570622</v>
      </c>
      <c r="D58" s="166">
        <v>3731221</v>
      </c>
      <c r="E58" s="166">
        <v>4301673</v>
      </c>
      <c r="G58" s="169"/>
    </row>
    <row r="59" spans="1:7">
      <c r="A59">
        <v>1334</v>
      </c>
      <c r="B59" s="3" t="s">
        <v>906</v>
      </c>
      <c r="C59" s="166">
        <v>8675066</v>
      </c>
      <c r="D59" s="166">
        <v>9065252</v>
      </c>
      <c r="E59" s="166">
        <v>10451204</v>
      </c>
      <c r="G59" s="169"/>
    </row>
    <row r="60" spans="1:7">
      <c r="A60">
        <v>1335</v>
      </c>
      <c r="B60" s="3" t="s">
        <v>907</v>
      </c>
      <c r="C60" s="166">
        <v>9513451</v>
      </c>
      <c r="D60" s="166">
        <v>9941346</v>
      </c>
      <c r="E60" s="166">
        <v>11461240</v>
      </c>
      <c r="G60" s="169"/>
    </row>
    <row r="61" spans="1:7">
      <c r="A61">
        <v>1336</v>
      </c>
      <c r="B61" s="3" t="s">
        <v>908</v>
      </c>
      <c r="C61" s="166">
        <v>3347114</v>
      </c>
      <c r="D61" s="166">
        <v>3497660</v>
      </c>
      <c r="E61" s="166">
        <v>4032404</v>
      </c>
      <c r="G61" s="169"/>
    </row>
    <row r="62" spans="1:7">
      <c r="A62">
        <v>1337</v>
      </c>
      <c r="B62" s="3" t="s">
        <v>909</v>
      </c>
      <c r="C62" s="166">
        <v>10502624</v>
      </c>
      <c r="D62" s="166">
        <v>10975010</v>
      </c>
      <c r="E62" s="166">
        <v>12652937</v>
      </c>
      <c r="G62" s="169"/>
    </row>
    <row r="63" spans="1:7">
      <c r="A63">
        <v>1338</v>
      </c>
      <c r="B63" s="3" t="s">
        <v>910</v>
      </c>
      <c r="C63" s="166">
        <v>10547979</v>
      </c>
      <c r="D63" s="166">
        <v>11022405</v>
      </c>
      <c r="E63" s="166">
        <v>12707578</v>
      </c>
      <c r="G63" s="169"/>
    </row>
    <row r="64" spans="1:7">
      <c r="A64">
        <v>1339</v>
      </c>
      <c r="B64" s="3" t="s">
        <v>911</v>
      </c>
      <c r="C64" s="166">
        <v>10155655</v>
      </c>
      <c r="D64" s="166">
        <v>10612436</v>
      </c>
      <c r="E64" s="166">
        <v>12234930</v>
      </c>
      <c r="G64" s="169"/>
    </row>
    <row r="65" spans="1:7">
      <c r="A65">
        <v>1340</v>
      </c>
      <c r="B65" s="3" t="s">
        <v>912</v>
      </c>
      <c r="C65" s="166">
        <v>4412065</v>
      </c>
      <c r="D65" s="166">
        <v>4610511</v>
      </c>
      <c r="E65" s="166">
        <v>5315394</v>
      </c>
      <c r="G65" s="169"/>
    </row>
    <row r="66" spans="1:7">
      <c r="A66">
        <v>1341</v>
      </c>
      <c r="B66" s="3" t="s">
        <v>913</v>
      </c>
      <c r="C66" s="166">
        <v>4562014</v>
      </c>
      <c r="D66" s="166">
        <v>4767204</v>
      </c>
      <c r="E66" s="166">
        <v>5496043</v>
      </c>
      <c r="G66" s="169"/>
    </row>
    <row r="67" spans="1:7">
      <c r="A67">
        <v>1342</v>
      </c>
      <c r="B67" s="3" t="s">
        <v>914</v>
      </c>
      <c r="C67" s="166">
        <v>4286290</v>
      </c>
      <c r="D67" s="166">
        <v>4479078</v>
      </c>
      <c r="E67" s="166">
        <v>5163867</v>
      </c>
      <c r="G67" s="169"/>
    </row>
    <row r="68" spans="1:7">
      <c r="A68">
        <v>1344</v>
      </c>
      <c r="B68" s="3" t="s">
        <v>915</v>
      </c>
      <c r="C68" s="166">
        <v>8485860</v>
      </c>
      <c r="D68" s="166">
        <v>8867536</v>
      </c>
      <c r="E68" s="166">
        <v>10223259</v>
      </c>
      <c r="G68" s="169"/>
    </row>
    <row r="69" spans="1:7">
      <c r="A69">
        <v>1346</v>
      </c>
      <c r="B69" s="3" t="s">
        <v>916</v>
      </c>
      <c r="C69" s="166">
        <v>5902143</v>
      </c>
      <c r="D69" s="166">
        <v>6167609</v>
      </c>
      <c r="E69" s="166">
        <v>7110551</v>
      </c>
      <c r="G69" s="169"/>
    </row>
    <row r="70" spans="1:7">
      <c r="A70">
        <v>1347</v>
      </c>
      <c r="B70" s="3" t="s">
        <v>917</v>
      </c>
      <c r="C70" s="166">
        <v>4611047</v>
      </c>
      <c r="D70" s="166">
        <v>4818442</v>
      </c>
      <c r="E70" s="166">
        <v>5555115</v>
      </c>
      <c r="G70" s="169"/>
    </row>
    <row r="71" spans="1:7">
      <c r="A71">
        <v>1348</v>
      </c>
      <c r="B71" s="3" t="s">
        <v>918</v>
      </c>
      <c r="C71" s="166">
        <v>4675379</v>
      </c>
      <c r="D71" s="166">
        <v>4885668</v>
      </c>
      <c r="E71" s="166">
        <v>5632619</v>
      </c>
      <c r="G71" s="169"/>
    </row>
    <row r="72" spans="1:7">
      <c r="A72">
        <v>1349</v>
      </c>
      <c r="B72" s="3" t="s">
        <v>919</v>
      </c>
      <c r="C72" s="166">
        <v>8791577</v>
      </c>
      <c r="D72" s="166">
        <v>9187004</v>
      </c>
      <c r="E72" s="166">
        <v>10591570</v>
      </c>
      <c r="G72" s="169"/>
    </row>
    <row r="73" spans="1:7">
      <c r="A73">
        <v>1350</v>
      </c>
      <c r="B73" s="3" t="s">
        <v>920</v>
      </c>
      <c r="C73" s="166">
        <v>7603557</v>
      </c>
      <c r="D73" s="166">
        <v>7945549</v>
      </c>
      <c r="E73" s="166">
        <v>9160313</v>
      </c>
      <c r="G73" s="169"/>
    </row>
    <row r="74" spans="1:7">
      <c r="A74">
        <v>1352</v>
      </c>
      <c r="B74" s="3" t="s">
        <v>921</v>
      </c>
      <c r="C74" s="166">
        <v>4279057</v>
      </c>
      <c r="D74" s="166">
        <v>4471520</v>
      </c>
      <c r="E74" s="166">
        <v>5155154</v>
      </c>
      <c r="G74" s="169"/>
    </row>
    <row r="75" spans="1:7">
      <c r="A75">
        <v>1351</v>
      </c>
      <c r="B75" s="3" t="s">
        <v>922</v>
      </c>
      <c r="C75" s="166">
        <v>10229089</v>
      </c>
      <c r="D75" s="166">
        <v>10689172</v>
      </c>
      <c r="E75" s="166">
        <v>12323398</v>
      </c>
      <c r="G75" s="169"/>
    </row>
    <row r="76" spans="1:7">
      <c r="A76">
        <v>1353</v>
      </c>
      <c r="B76" s="3" t="s">
        <v>923</v>
      </c>
      <c r="C76" s="166">
        <v>4855781</v>
      </c>
      <c r="D76" s="166">
        <v>5074184</v>
      </c>
      <c r="E76" s="166">
        <v>5849957</v>
      </c>
      <c r="G76" s="169"/>
    </row>
    <row r="77" spans="1:7">
      <c r="A77">
        <v>1343</v>
      </c>
      <c r="B77" s="3" t="s">
        <v>924</v>
      </c>
      <c r="C77" s="166">
        <v>7619980</v>
      </c>
      <c r="D77" s="166">
        <v>7962711</v>
      </c>
      <c r="E77" s="166">
        <v>9180099</v>
      </c>
      <c r="G77" s="169"/>
    </row>
    <row r="78" spans="1:7">
      <c r="A78">
        <v>1345</v>
      </c>
      <c r="B78" s="3" t="s">
        <v>925</v>
      </c>
      <c r="C78" s="166">
        <v>15765438</v>
      </c>
      <c r="D78" s="166">
        <v>16474535</v>
      </c>
      <c r="E78" s="166">
        <v>18993262</v>
      </c>
      <c r="G78" s="169"/>
    </row>
    <row r="79" spans="1:7">
      <c r="A79">
        <v>1354</v>
      </c>
      <c r="B79" s="3" t="s">
        <v>926</v>
      </c>
      <c r="C79" s="166">
        <v>8594565</v>
      </c>
      <c r="D79" s="166">
        <v>8981130</v>
      </c>
      <c r="E79" s="166">
        <v>10354221</v>
      </c>
      <c r="G79" s="169"/>
    </row>
    <row r="80" spans="1:7">
      <c r="A80">
        <v>1355</v>
      </c>
      <c r="B80" s="3" t="s">
        <v>927</v>
      </c>
      <c r="C80" s="166">
        <v>4293808</v>
      </c>
      <c r="D80" s="166">
        <v>4486935</v>
      </c>
      <c r="E80" s="166">
        <v>5172925</v>
      </c>
      <c r="G80" s="169"/>
    </row>
    <row r="81" spans="1:7">
      <c r="A81">
        <v>1356</v>
      </c>
      <c r="B81" s="3" t="s">
        <v>928</v>
      </c>
      <c r="C81" s="166">
        <v>3666510</v>
      </c>
      <c r="D81" s="166">
        <v>3831421</v>
      </c>
      <c r="E81" s="166">
        <v>4417193</v>
      </c>
      <c r="G81" s="169"/>
    </row>
    <row r="82" spans="1:7">
      <c r="A82">
        <v>1357</v>
      </c>
      <c r="B82" s="3" t="s">
        <v>929</v>
      </c>
      <c r="C82" s="166">
        <v>5837752</v>
      </c>
      <c r="D82" s="166">
        <v>6100322</v>
      </c>
      <c r="E82" s="166">
        <v>7032977</v>
      </c>
      <c r="G82" s="169"/>
    </row>
    <row r="83" spans="1:7">
      <c r="A83">
        <v>1358</v>
      </c>
      <c r="B83" s="3" t="s">
        <v>930</v>
      </c>
      <c r="C83" s="166">
        <v>3785604</v>
      </c>
      <c r="D83" s="166">
        <v>3955872</v>
      </c>
      <c r="E83" s="166">
        <v>4560670</v>
      </c>
      <c r="G83" s="169"/>
    </row>
    <row r="84" spans="1:7">
      <c r="A84">
        <v>1359</v>
      </c>
      <c r="B84" s="3" t="s">
        <v>931</v>
      </c>
      <c r="C84" s="166">
        <v>3741704</v>
      </c>
      <c r="D84" s="166">
        <v>3909998</v>
      </c>
      <c r="E84" s="166">
        <v>4507782</v>
      </c>
      <c r="G84" s="169"/>
    </row>
    <row r="85" spans="1:7">
      <c r="A85">
        <v>1360</v>
      </c>
      <c r="B85" s="3" t="s">
        <v>932</v>
      </c>
      <c r="C85" s="166">
        <v>5846746</v>
      </c>
      <c r="D85" s="166">
        <v>6109721</v>
      </c>
      <c r="E85" s="166">
        <v>7043812</v>
      </c>
      <c r="G85" s="169"/>
    </row>
    <row r="86" spans="1:7">
      <c r="A86">
        <v>1361</v>
      </c>
      <c r="B86" s="3" t="s">
        <v>933</v>
      </c>
      <c r="C86" s="166">
        <v>4375159</v>
      </c>
      <c r="D86" s="166">
        <v>4571944</v>
      </c>
      <c r="E86" s="166">
        <v>5270931</v>
      </c>
      <c r="G86" s="169"/>
    </row>
    <row r="87" spans="1:7">
      <c r="A87">
        <v>1362</v>
      </c>
      <c r="B87" s="3" t="s">
        <v>934</v>
      </c>
      <c r="C87" s="166">
        <v>13936142</v>
      </c>
      <c r="D87" s="166">
        <v>14562960</v>
      </c>
      <c r="E87" s="166">
        <v>16789434</v>
      </c>
      <c r="G87" s="169"/>
    </row>
    <row r="88" spans="1:7">
      <c r="A88">
        <v>1363</v>
      </c>
      <c r="B88" s="3" t="s">
        <v>935</v>
      </c>
      <c r="C88" s="166">
        <v>9092851</v>
      </c>
      <c r="D88" s="166">
        <v>9501828</v>
      </c>
      <c r="E88" s="166">
        <v>10954526</v>
      </c>
      <c r="G88" s="169"/>
    </row>
    <row r="89" spans="1:7">
      <c r="A89">
        <v>1364</v>
      </c>
      <c r="B89" s="3" t="s">
        <v>936</v>
      </c>
      <c r="C89" s="166">
        <v>5457731</v>
      </c>
      <c r="D89" s="166">
        <v>5703208</v>
      </c>
      <c r="E89" s="166">
        <v>6575150</v>
      </c>
      <c r="G89" s="169"/>
    </row>
    <row r="90" spans="1:7">
      <c r="A90">
        <v>1365</v>
      </c>
      <c r="B90" s="3" t="s">
        <v>937</v>
      </c>
      <c r="C90" s="166">
        <v>2960193</v>
      </c>
      <c r="D90" s="166">
        <v>3093336</v>
      </c>
      <c r="E90" s="166">
        <v>3566264</v>
      </c>
      <c r="G90" s="169"/>
    </row>
    <row r="91" spans="1:7">
      <c r="A91">
        <v>1366</v>
      </c>
      <c r="B91" s="3" t="s">
        <v>938</v>
      </c>
      <c r="C91" s="166">
        <v>3100200</v>
      </c>
      <c r="D91" s="166">
        <v>3239640</v>
      </c>
      <c r="E91" s="166">
        <v>3734936</v>
      </c>
      <c r="G91" s="169"/>
    </row>
    <row r="92" spans="1:7">
      <c r="A92">
        <v>1367</v>
      </c>
      <c r="B92" s="3" t="s">
        <v>939</v>
      </c>
      <c r="C92" s="166">
        <v>5816369</v>
      </c>
      <c r="D92" s="166">
        <v>6077977</v>
      </c>
      <c r="E92" s="166">
        <v>7007216</v>
      </c>
      <c r="G92" s="169"/>
    </row>
    <row r="93" spans="1:7">
      <c r="A93">
        <v>1368</v>
      </c>
      <c r="B93" s="3" t="s">
        <v>940</v>
      </c>
      <c r="C93" s="166">
        <v>7511443</v>
      </c>
      <c r="D93" s="166">
        <v>7849291</v>
      </c>
      <c r="E93" s="166">
        <v>9049339</v>
      </c>
      <c r="G93" s="169"/>
    </row>
    <row r="94" spans="1:7">
      <c r="A94">
        <v>1369</v>
      </c>
      <c r="B94" s="3" t="s">
        <v>941</v>
      </c>
      <c r="C94" s="166">
        <v>13571467</v>
      </c>
      <c r="D94" s="166">
        <v>14181883</v>
      </c>
      <c r="E94" s="166">
        <v>16350096</v>
      </c>
      <c r="G94" s="169"/>
    </row>
    <row r="95" spans="1:7">
      <c r="A95">
        <v>1370</v>
      </c>
      <c r="B95" s="3" t="s">
        <v>942</v>
      </c>
      <c r="C95" s="166">
        <v>19894042</v>
      </c>
      <c r="D95" s="166">
        <v>20788834</v>
      </c>
      <c r="E95" s="166">
        <v>23967159</v>
      </c>
      <c r="G95" s="169"/>
    </row>
    <row r="96" spans="1:7">
      <c r="A96">
        <v>1371</v>
      </c>
      <c r="B96" s="3" t="s">
        <v>943</v>
      </c>
      <c r="C96" s="166">
        <v>7807708</v>
      </c>
      <c r="D96" s="166">
        <v>8158882</v>
      </c>
      <c r="E96" s="166">
        <v>9406262</v>
      </c>
      <c r="G96" s="169"/>
    </row>
    <row r="97" spans="1:7">
      <c r="A97">
        <v>1372</v>
      </c>
      <c r="B97" s="3" t="s">
        <v>944</v>
      </c>
      <c r="C97" s="166">
        <v>4745816</v>
      </c>
      <c r="D97" s="166">
        <v>4959273</v>
      </c>
      <c r="E97" s="166">
        <v>5717477</v>
      </c>
      <c r="G97" s="169"/>
    </row>
    <row r="98" spans="1:7">
      <c r="A98">
        <v>1373</v>
      </c>
      <c r="B98" s="3" t="s">
        <v>945</v>
      </c>
      <c r="C98" s="166">
        <v>9847312</v>
      </c>
      <c r="D98" s="166">
        <v>10290223</v>
      </c>
      <c r="E98" s="166">
        <v>11863456</v>
      </c>
      <c r="G98" s="169"/>
    </row>
    <row r="99" spans="1:7">
      <c r="A99">
        <v>1279</v>
      </c>
      <c r="B99" s="3" t="s">
        <v>946</v>
      </c>
      <c r="C99" s="166">
        <v>12668079</v>
      </c>
      <c r="D99" s="166">
        <v>13237863</v>
      </c>
      <c r="E99" s="166">
        <v>15261749</v>
      </c>
      <c r="G99" s="169"/>
    </row>
    <row r="100" spans="1:7">
      <c r="A100">
        <v>1374</v>
      </c>
      <c r="B100" s="3" t="s">
        <v>947</v>
      </c>
      <c r="C100" s="166">
        <v>7194083</v>
      </c>
      <c r="D100" s="166">
        <v>7517657</v>
      </c>
      <c r="E100" s="166">
        <v>8667003</v>
      </c>
      <c r="G100" s="169"/>
    </row>
    <row r="101" spans="1:7">
      <c r="A101">
        <v>1375</v>
      </c>
      <c r="B101" s="3" t="s">
        <v>948</v>
      </c>
      <c r="C101" s="166">
        <v>6684305</v>
      </c>
      <c r="D101" s="166">
        <v>6984951</v>
      </c>
      <c r="E101" s="166">
        <v>8052854</v>
      </c>
      <c r="G101" s="169"/>
    </row>
    <row r="102" spans="1:7">
      <c r="A102">
        <v>1376</v>
      </c>
      <c r="B102" s="3" t="s">
        <v>949</v>
      </c>
      <c r="C102" s="166">
        <v>7537536</v>
      </c>
      <c r="D102" s="166">
        <v>7876559</v>
      </c>
      <c r="E102" s="166">
        <v>9080775</v>
      </c>
      <c r="G102" s="169"/>
    </row>
    <row r="103" spans="1:7">
      <c r="A103">
        <v>1377</v>
      </c>
      <c r="B103" s="3" t="s">
        <v>950</v>
      </c>
      <c r="C103" s="166">
        <v>7492857</v>
      </c>
      <c r="D103" s="166">
        <v>7829870</v>
      </c>
      <c r="E103" s="166">
        <v>9026948</v>
      </c>
      <c r="G103" s="169"/>
    </row>
    <row r="104" spans="1:7">
      <c r="A104">
        <v>1378</v>
      </c>
      <c r="B104" s="3" t="s">
        <v>951</v>
      </c>
      <c r="C104" s="166">
        <v>8712140</v>
      </c>
      <c r="D104" s="166">
        <v>9103993</v>
      </c>
      <c r="E104" s="166">
        <v>10495868</v>
      </c>
      <c r="G104" s="169"/>
    </row>
    <row r="105" spans="1:7">
      <c r="A105">
        <v>1379</v>
      </c>
      <c r="B105" s="3" t="s">
        <v>952</v>
      </c>
      <c r="C105" s="166">
        <v>5996700</v>
      </c>
      <c r="D105" s="166">
        <v>6266419</v>
      </c>
      <c r="E105" s="166">
        <v>7224468</v>
      </c>
      <c r="G105" s="169"/>
    </row>
    <row r="106" spans="1:7">
      <c r="A106">
        <v>1380</v>
      </c>
      <c r="B106" s="3" t="s">
        <v>953</v>
      </c>
      <c r="C106" s="166">
        <v>14864974</v>
      </c>
      <c r="D106" s="166">
        <v>15533569</v>
      </c>
      <c r="E106" s="166">
        <v>17908436</v>
      </c>
      <c r="G106" s="169"/>
    </row>
    <row r="107" spans="1:7">
      <c r="A107">
        <v>1381</v>
      </c>
      <c r="B107" s="3" t="s">
        <v>954</v>
      </c>
      <c r="C107" s="166">
        <v>10032063</v>
      </c>
      <c r="D107" s="166">
        <v>10483285</v>
      </c>
      <c r="E107" s="166">
        <v>12086033</v>
      </c>
      <c r="G107" s="169"/>
    </row>
    <row r="108" spans="1:7">
      <c r="A108">
        <v>1382</v>
      </c>
      <c r="B108" s="3" t="s">
        <v>955</v>
      </c>
      <c r="C108" s="166">
        <v>7539028</v>
      </c>
      <c r="D108" s="166">
        <v>7878118</v>
      </c>
      <c r="E108" s="166">
        <v>9082573</v>
      </c>
      <c r="G108" s="169"/>
    </row>
    <row r="109" spans="1:7">
      <c r="A109">
        <v>1383</v>
      </c>
      <c r="B109" s="3" t="s">
        <v>956</v>
      </c>
      <c r="C109" s="166">
        <v>9318987</v>
      </c>
      <c r="D109" s="166">
        <v>9738135</v>
      </c>
      <c r="E109" s="166">
        <v>11226961</v>
      </c>
      <c r="G109" s="169"/>
    </row>
    <row r="110" spans="1:7">
      <c r="A110">
        <v>1384</v>
      </c>
      <c r="B110" s="3" t="s">
        <v>957</v>
      </c>
      <c r="C110" s="166">
        <v>6315742</v>
      </c>
      <c r="D110" s="166">
        <v>6599810</v>
      </c>
      <c r="E110" s="166">
        <v>7608830</v>
      </c>
      <c r="G110" s="169"/>
    </row>
    <row r="111" spans="1:7">
      <c r="A111">
        <v>1385</v>
      </c>
      <c r="B111" s="3" t="s">
        <v>958</v>
      </c>
      <c r="C111" s="166">
        <v>6738309</v>
      </c>
      <c r="D111" s="166">
        <v>7041384</v>
      </c>
      <c r="E111" s="166">
        <v>8117914</v>
      </c>
      <c r="G111" s="169"/>
    </row>
    <row r="112" spans="1:7">
      <c r="A112">
        <v>1387</v>
      </c>
      <c r="B112" s="3" t="s">
        <v>959</v>
      </c>
      <c r="C112" s="166">
        <v>5210773</v>
      </c>
      <c r="D112" s="166">
        <v>5445142</v>
      </c>
      <c r="E112" s="166">
        <v>6277629</v>
      </c>
      <c r="G112" s="169"/>
    </row>
    <row r="113" spans="1:7">
      <c r="A113">
        <v>1386</v>
      </c>
      <c r="B113" s="3" t="s">
        <v>960</v>
      </c>
      <c r="C113" s="166">
        <v>5642260</v>
      </c>
      <c r="D113" s="166">
        <v>5896037</v>
      </c>
      <c r="E113" s="166">
        <v>6797459</v>
      </c>
      <c r="G113" s="169"/>
    </row>
    <row r="114" spans="1:7">
      <c r="A114">
        <v>1388</v>
      </c>
      <c r="B114" s="3" t="s">
        <v>961</v>
      </c>
      <c r="C114" s="166">
        <v>4581291</v>
      </c>
      <c r="D114" s="166">
        <v>4787348</v>
      </c>
      <c r="E114" s="166">
        <v>5519267</v>
      </c>
      <c r="G114" s="169"/>
    </row>
    <row r="115" spans="1:7">
      <c r="A115">
        <v>1389</v>
      </c>
      <c r="B115" s="3" t="s">
        <v>962</v>
      </c>
      <c r="C115" s="166">
        <v>4629315</v>
      </c>
      <c r="D115" s="166">
        <v>4837531</v>
      </c>
      <c r="E115" s="166">
        <v>5577123</v>
      </c>
      <c r="G115" s="169"/>
    </row>
    <row r="116" spans="1:7">
      <c r="A116">
        <v>1390</v>
      </c>
      <c r="B116" s="3" t="s">
        <v>963</v>
      </c>
      <c r="C116" s="166">
        <v>5791377</v>
      </c>
      <c r="D116" s="166">
        <v>6051861</v>
      </c>
      <c r="E116" s="166">
        <v>6977107</v>
      </c>
      <c r="G116" s="169"/>
    </row>
    <row r="117" spans="1:7">
      <c r="A117">
        <v>1391</v>
      </c>
      <c r="B117" s="3" t="s">
        <v>964</v>
      </c>
      <c r="C117" s="166">
        <v>8123929</v>
      </c>
      <c r="D117" s="166">
        <v>8489326</v>
      </c>
      <c r="E117" s="166">
        <v>9787227</v>
      </c>
      <c r="G117" s="169"/>
    </row>
    <row r="118" spans="1:7">
      <c r="A118">
        <v>1392</v>
      </c>
      <c r="B118" s="3" t="s">
        <v>965</v>
      </c>
      <c r="C118" s="166">
        <v>4349792</v>
      </c>
      <c r="D118" s="166">
        <v>4545436</v>
      </c>
      <c r="E118" s="166">
        <v>5240370</v>
      </c>
      <c r="G118" s="169"/>
    </row>
    <row r="119" spans="1:7">
      <c r="A119">
        <v>1393</v>
      </c>
      <c r="B119" s="3" t="s">
        <v>966</v>
      </c>
      <c r="C119" s="166">
        <v>5592968</v>
      </c>
      <c r="D119" s="166">
        <v>5844528</v>
      </c>
      <c r="E119" s="166">
        <v>6738076</v>
      </c>
      <c r="G119" s="169"/>
    </row>
    <row r="120" spans="1:7">
      <c r="A120">
        <v>1394</v>
      </c>
      <c r="B120" s="3" t="s">
        <v>967</v>
      </c>
      <c r="C120" s="166">
        <v>3628098</v>
      </c>
      <c r="D120" s="166">
        <v>3791282</v>
      </c>
      <c r="E120" s="166">
        <v>4370917</v>
      </c>
      <c r="G120" s="169"/>
    </row>
    <row r="121" spans="1:7">
      <c r="A121">
        <v>1395</v>
      </c>
      <c r="B121" s="3" t="s">
        <v>968</v>
      </c>
      <c r="C121" s="166">
        <v>10804668</v>
      </c>
      <c r="D121" s="166">
        <v>11290639</v>
      </c>
      <c r="E121" s="166">
        <v>13016821</v>
      </c>
      <c r="G121" s="169"/>
    </row>
    <row r="122" spans="1:7">
      <c r="A122">
        <v>1396</v>
      </c>
      <c r="B122" s="3" t="s">
        <v>969</v>
      </c>
      <c r="C122" s="166">
        <v>3630740</v>
      </c>
      <c r="D122" s="166">
        <v>3794043</v>
      </c>
      <c r="E122" s="166">
        <v>4374100</v>
      </c>
      <c r="G122" s="169"/>
    </row>
    <row r="123" spans="1:7">
      <c r="A123">
        <v>1397</v>
      </c>
      <c r="B123" s="3" t="s">
        <v>970</v>
      </c>
      <c r="C123" s="166">
        <v>5385450</v>
      </c>
      <c r="D123" s="166">
        <v>5627677</v>
      </c>
      <c r="E123" s="166">
        <v>6488070</v>
      </c>
      <c r="G123" s="169"/>
    </row>
    <row r="124" spans="1:7">
      <c r="A124">
        <v>1398</v>
      </c>
      <c r="B124" s="3" t="s">
        <v>971</v>
      </c>
      <c r="C124" s="166">
        <v>5271431</v>
      </c>
      <c r="D124" s="166">
        <v>5508529</v>
      </c>
      <c r="E124" s="166">
        <v>6350707</v>
      </c>
      <c r="G124" s="169"/>
    </row>
    <row r="125" spans="1:7">
      <c r="A125">
        <v>1400</v>
      </c>
      <c r="B125" s="3" t="s">
        <v>972</v>
      </c>
      <c r="C125" s="166">
        <v>5708597</v>
      </c>
      <c r="D125" s="166">
        <v>5965358</v>
      </c>
      <c r="E125" s="166">
        <v>6877379</v>
      </c>
      <c r="G125" s="169"/>
    </row>
    <row r="126" spans="1:7">
      <c r="A126">
        <v>1399</v>
      </c>
      <c r="B126" s="3" t="s">
        <v>973</v>
      </c>
      <c r="C126" s="166">
        <v>2759636</v>
      </c>
      <c r="D126" s="166">
        <v>2883759</v>
      </c>
      <c r="E126" s="166">
        <v>3324645</v>
      </c>
      <c r="G126" s="169"/>
    </row>
    <row r="127" spans="1:7">
      <c r="A127">
        <v>1401</v>
      </c>
      <c r="B127" s="3" t="s">
        <v>974</v>
      </c>
      <c r="C127" s="166">
        <v>13388037</v>
      </c>
      <c r="D127" s="166">
        <v>13990202</v>
      </c>
      <c r="E127" s="166">
        <v>16129110</v>
      </c>
      <c r="G127" s="169"/>
    </row>
    <row r="128" spans="1:7">
      <c r="A128">
        <v>1402</v>
      </c>
      <c r="B128" s="3" t="s">
        <v>975</v>
      </c>
      <c r="C128" s="166">
        <v>5318748</v>
      </c>
      <c r="D128" s="166">
        <v>5557974</v>
      </c>
      <c r="E128" s="166">
        <v>6407711</v>
      </c>
      <c r="G128" s="169"/>
    </row>
    <row r="129" spans="1:7">
      <c r="A129">
        <v>1403</v>
      </c>
      <c r="B129" s="3" t="s">
        <v>976</v>
      </c>
      <c r="C129" s="166">
        <v>3441940</v>
      </c>
      <c r="D129" s="166">
        <v>3596751</v>
      </c>
      <c r="E129" s="166">
        <v>4146644</v>
      </c>
      <c r="G129" s="169"/>
    </row>
    <row r="130" spans="1:7">
      <c r="A130">
        <v>1404</v>
      </c>
      <c r="B130" s="3" t="s">
        <v>977</v>
      </c>
      <c r="C130" s="166">
        <v>1942993</v>
      </c>
      <c r="D130" s="166">
        <v>2030384</v>
      </c>
      <c r="E130" s="166">
        <v>2340802</v>
      </c>
      <c r="G130" s="169"/>
    </row>
    <row r="131" spans="1:7">
      <c r="A131">
        <v>1405</v>
      </c>
      <c r="B131" s="3" t="s">
        <v>978</v>
      </c>
      <c r="C131" s="166">
        <v>4113032</v>
      </c>
      <c r="D131" s="166">
        <v>4298028</v>
      </c>
      <c r="E131" s="166">
        <v>4955137</v>
      </c>
      <c r="G131" s="169"/>
    </row>
    <row r="132" spans="1:7">
      <c r="A132">
        <v>1406</v>
      </c>
      <c r="B132" s="3" t="s">
        <v>979</v>
      </c>
      <c r="C132" s="166">
        <v>4895259</v>
      </c>
      <c r="D132" s="166">
        <v>5115438</v>
      </c>
      <c r="E132" s="166">
        <v>5897517</v>
      </c>
      <c r="G132" s="169"/>
    </row>
    <row r="133" spans="1:7">
      <c r="A133">
        <v>1407</v>
      </c>
      <c r="B133" s="3" t="s">
        <v>980</v>
      </c>
      <c r="C133" s="166">
        <v>2298528</v>
      </c>
      <c r="D133" s="166">
        <v>2401911</v>
      </c>
      <c r="E133" s="166">
        <v>2769130</v>
      </c>
      <c r="G133" s="169"/>
    </row>
    <row r="134" spans="1:7">
      <c r="A134">
        <v>1408</v>
      </c>
      <c r="B134" s="3" t="s">
        <v>981</v>
      </c>
      <c r="C134" s="166">
        <v>6547664</v>
      </c>
      <c r="D134" s="166">
        <v>6842164</v>
      </c>
      <c r="E134" s="166">
        <v>7888236</v>
      </c>
      <c r="G134" s="169"/>
    </row>
    <row r="135" spans="1:7">
      <c r="A135">
        <v>1409</v>
      </c>
      <c r="B135" s="3" t="s">
        <v>982</v>
      </c>
      <c r="C135" s="166">
        <v>2698247</v>
      </c>
      <c r="D135" s="166">
        <v>2819609</v>
      </c>
      <c r="E135" s="166">
        <v>3250688</v>
      </c>
      <c r="G135" s="169"/>
    </row>
    <row r="136" spans="1:7">
      <c r="A136">
        <v>1410</v>
      </c>
      <c r="B136" s="3" t="s">
        <v>983</v>
      </c>
      <c r="C136" s="166">
        <v>3153929</v>
      </c>
      <c r="D136" s="166">
        <v>3295787</v>
      </c>
      <c r="E136" s="166">
        <v>3799667</v>
      </c>
      <c r="G136" s="169"/>
    </row>
    <row r="137" spans="1:7">
      <c r="A137">
        <v>1411</v>
      </c>
      <c r="B137" s="3" t="s">
        <v>984</v>
      </c>
      <c r="C137" s="166">
        <v>7934733</v>
      </c>
      <c r="D137" s="166">
        <v>8291620</v>
      </c>
      <c r="E137" s="166">
        <v>9559294</v>
      </c>
      <c r="G137" s="169"/>
    </row>
    <row r="138" spans="1:7">
      <c r="A138">
        <v>1412</v>
      </c>
      <c r="B138" s="3" t="s">
        <v>985</v>
      </c>
      <c r="C138" s="166">
        <v>6003669</v>
      </c>
      <c r="D138" s="166">
        <v>6273701</v>
      </c>
      <c r="E138" s="166">
        <v>7232863</v>
      </c>
      <c r="G138" s="169"/>
    </row>
    <row r="139" spans="1:7">
      <c r="A139">
        <v>1413</v>
      </c>
      <c r="B139" s="3" t="s">
        <v>986</v>
      </c>
      <c r="C139" s="166">
        <v>3861946</v>
      </c>
      <c r="D139" s="166">
        <v>4035648</v>
      </c>
      <c r="E139" s="166">
        <v>4652643</v>
      </c>
      <c r="G139" s="169"/>
    </row>
    <row r="140" spans="1:7">
      <c r="A140">
        <v>1414</v>
      </c>
      <c r="B140" s="3" t="s">
        <v>987</v>
      </c>
      <c r="C140" s="166">
        <v>5890004</v>
      </c>
      <c r="D140" s="166">
        <v>6154924</v>
      </c>
      <c r="E140" s="166">
        <v>7095926</v>
      </c>
      <c r="G140" s="169"/>
    </row>
    <row r="141" spans="1:7">
      <c r="A141">
        <v>1415</v>
      </c>
      <c r="B141" s="3" t="s">
        <v>988</v>
      </c>
      <c r="C141" s="166">
        <v>6336594</v>
      </c>
      <c r="D141" s="166">
        <v>6621600</v>
      </c>
      <c r="E141" s="166">
        <v>7633951</v>
      </c>
      <c r="G141" s="169"/>
    </row>
    <row r="142" spans="1:7">
      <c r="A142">
        <v>1416</v>
      </c>
      <c r="B142" s="3" t="s">
        <v>989</v>
      </c>
      <c r="C142" s="166">
        <v>3850834</v>
      </c>
      <c r="D142" s="166">
        <v>4024037</v>
      </c>
      <c r="E142" s="166">
        <v>4639256</v>
      </c>
      <c r="G142" s="169"/>
    </row>
    <row r="143" spans="1:7">
      <c r="A143">
        <v>1417</v>
      </c>
      <c r="B143" s="3" t="s">
        <v>990</v>
      </c>
      <c r="C143" s="166">
        <v>6271944</v>
      </c>
      <c r="D143" s="166">
        <v>6554043</v>
      </c>
      <c r="E143" s="166">
        <v>7556065</v>
      </c>
      <c r="G143" s="169"/>
    </row>
    <row r="144" spans="1:7">
      <c r="A144">
        <v>1418</v>
      </c>
      <c r="B144" s="3" t="s">
        <v>991</v>
      </c>
      <c r="C144" s="166">
        <v>6198436</v>
      </c>
      <c r="D144" s="166">
        <v>6477229</v>
      </c>
      <c r="E144" s="166">
        <v>7467507</v>
      </c>
      <c r="G144" s="169"/>
    </row>
    <row r="145" spans="1:7">
      <c r="A145">
        <v>1419</v>
      </c>
      <c r="B145" s="3" t="s">
        <v>992</v>
      </c>
      <c r="C145" s="166">
        <v>6224319</v>
      </c>
      <c r="D145" s="166">
        <v>6504276</v>
      </c>
      <c r="E145" s="166">
        <v>7498689</v>
      </c>
      <c r="G145" s="169"/>
    </row>
    <row r="146" spans="1:7">
      <c r="A146">
        <v>1420</v>
      </c>
      <c r="B146" s="3" t="s">
        <v>993</v>
      </c>
      <c r="C146" s="166">
        <v>4692580</v>
      </c>
      <c r="D146" s="166">
        <v>4903642</v>
      </c>
      <c r="E146" s="166">
        <v>5653341</v>
      </c>
      <c r="G146" s="169"/>
    </row>
    <row r="147" spans="1:7">
      <c r="A147">
        <v>1421</v>
      </c>
      <c r="B147" s="3" t="s">
        <v>994</v>
      </c>
      <c r="C147" s="166">
        <v>3751753</v>
      </c>
      <c r="D147" s="166">
        <v>3920499</v>
      </c>
      <c r="E147" s="166">
        <v>4519889</v>
      </c>
      <c r="G147" s="169"/>
    </row>
    <row r="148" spans="1:7">
      <c r="A148">
        <v>1422</v>
      </c>
      <c r="B148" s="3" t="s">
        <v>995</v>
      </c>
      <c r="C148" s="166">
        <v>10358460</v>
      </c>
      <c r="D148" s="166">
        <v>10824362</v>
      </c>
      <c r="E148" s="166">
        <v>12479256</v>
      </c>
      <c r="G148" s="169"/>
    </row>
    <row r="149" spans="1:7">
      <c r="A149">
        <v>1423</v>
      </c>
      <c r="B149" s="3" t="s">
        <v>996</v>
      </c>
      <c r="C149" s="166">
        <v>7135072</v>
      </c>
      <c r="D149" s="166">
        <v>7455992</v>
      </c>
      <c r="E149" s="166">
        <v>8595910</v>
      </c>
      <c r="G149" s="169"/>
    </row>
    <row r="150" spans="1:7">
      <c r="A150">
        <v>1424</v>
      </c>
      <c r="B150" s="3" t="s">
        <v>997</v>
      </c>
      <c r="C150" s="166">
        <v>6343657</v>
      </c>
      <c r="D150" s="166">
        <v>6628981</v>
      </c>
      <c r="E150" s="166">
        <v>7642461</v>
      </c>
      <c r="G150" s="169"/>
    </row>
    <row r="151" spans="1:7">
      <c r="A151">
        <v>1425</v>
      </c>
      <c r="B151" s="3" t="s">
        <v>998</v>
      </c>
      <c r="C151" s="166">
        <v>5867731</v>
      </c>
      <c r="D151" s="166">
        <v>6131649</v>
      </c>
      <c r="E151" s="166">
        <v>7069093</v>
      </c>
      <c r="G151" s="169"/>
    </row>
    <row r="152" spans="1:7">
      <c r="A152">
        <v>1426</v>
      </c>
      <c r="B152" s="3" t="s">
        <v>999</v>
      </c>
      <c r="C152" s="166">
        <v>3715837</v>
      </c>
      <c r="D152" s="166">
        <v>3882967</v>
      </c>
      <c r="E152" s="166">
        <v>4476619</v>
      </c>
      <c r="G152" s="169"/>
    </row>
    <row r="153" spans="1:7">
      <c r="A153">
        <v>1427</v>
      </c>
      <c r="B153" s="3" t="s">
        <v>1000</v>
      </c>
      <c r="C153" s="166">
        <v>5572193</v>
      </c>
      <c r="D153" s="166">
        <v>5822818</v>
      </c>
      <c r="E153" s="166">
        <v>6713047</v>
      </c>
      <c r="G153" s="169"/>
    </row>
    <row r="154" spans="1:7">
      <c r="A154">
        <v>1429</v>
      </c>
      <c r="B154" s="3" t="s">
        <v>1001</v>
      </c>
      <c r="C154" s="166">
        <v>5038786</v>
      </c>
      <c r="D154" s="166">
        <v>5265420</v>
      </c>
      <c r="E154" s="166">
        <v>6070430</v>
      </c>
      <c r="G154" s="169"/>
    </row>
    <row r="155" spans="1:7">
      <c r="A155">
        <v>1430</v>
      </c>
      <c r="B155" s="3" t="s">
        <v>1002</v>
      </c>
      <c r="C155" s="166">
        <v>13527294</v>
      </c>
      <c r="D155" s="166">
        <v>14135723</v>
      </c>
      <c r="E155" s="166">
        <v>16296879</v>
      </c>
      <c r="G155" s="169"/>
    </row>
    <row r="156" spans="1:7">
      <c r="A156">
        <v>1431</v>
      </c>
      <c r="B156" s="3" t="s">
        <v>1003</v>
      </c>
      <c r="C156" s="166">
        <v>9141490</v>
      </c>
      <c r="D156" s="166">
        <v>9552655</v>
      </c>
      <c r="E156" s="166">
        <v>11013124</v>
      </c>
      <c r="G156" s="169"/>
    </row>
    <row r="157" spans="1:7">
      <c r="A157">
        <v>1432</v>
      </c>
      <c r="B157" s="3" t="s">
        <v>1004</v>
      </c>
      <c r="C157" s="166">
        <v>4423924</v>
      </c>
      <c r="D157" s="166">
        <v>4622903</v>
      </c>
      <c r="E157" s="166">
        <v>5329681</v>
      </c>
      <c r="G157" s="169"/>
    </row>
    <row r="158" spans="1:7">
      <c r="A158">
        <v>1433</v>
      </c>
      <c r="B158" s="3" t="s">
        <v>1005</v>
      </c>
      <c r="C158" s="166">
        <v>7490333</v>
      </c>
      <c r="D158" s="166">
        <v>7827232</v>
      </c>
      <c r="E158" s="166">
        <v>9023907</v>
      </c>
      <c r="G158" s="169"/>
    </row>
    <row r="159" spans="1:7">
      <c r="A159">
        <v>1434</v>
      </c>
      <c r="B159" s="3" t="s">
        <v>1006</v>
      </c>
      <c r="C159" s="166">
        <v>6308229</v>
      </c>
      <c r="D159" s="166">
        <v>6591959</v>
      </c>
      <c r="E159" s="166">
        <v>7599779</v>
      </c>
      <c r="G159" s="169"/>
    </row>
    <row r="160" spans="1:7">
      <c r="A160">
        <v>1435</v>
      </c>
      <c r="B160" s="3" t="s">
        <v>1007</v>
      </c>
      <c r="C160" s="166">
        <v>5066377</v>
      </c>
      <c r="D160" s="166">
        <v>5294251</v>
      </c>
      <c r="E160" s="166">
        <v>6103669</v>
      </c>
      <c r="G160" s="169"/>
    </row>
    <row r="161" spans="1:7">
      <c r="A161">
        <v>1436</v>
      </c>
      <c r="B161" s="3" t="s">
        <v>1008</v>
      </c>
      <c r="C161" s="166">
        <v>8543604</v>
      </c>
      <c r="D161" s="166">
        <v>8927878</v>
      </c>
      <c r="E161" s="166">
        <v>10292826</v>
      </c>
      <c r="G161" s="169"/>
    </row>
    <row r="162" spans="1:7">
      <c r="A162">
        <v>1437</v>
      </c>
      <c r="B162" s="3" t="s">
        <v>1009</v>
      </c>
      <c r="C162" s="166">
        <v>4879657</v>
      </c>
      <c r="D162" s="166">
        <v>5099134</v>
      </c>
      <c r="E162" s="166">
        <v>5878720</v>
      </c>
      <c r="G162" s="169"/>
    </row>
    <row r="163" spans="1:7">
      <c r="A163">
        <v>1438</v>
      </c>
      <c r="B163" s="3" t="s">
        <v>1010</v>
      </c>
      <c r="C163" s="166">
        <v>3699205</v>
      </c>
      <c r="D163" s="166">
        <v>3865587</v>
      </c>
      <c r="E163" s="166">
        <v>4456582</v>
      </c>
      <c r="G163" s="169"/>
    </row>
    <row r="164" spans="1:7">
      <c r="A164">
        <v>1439</v>
      </c>
      <c r="B164" s="3" t="s">
        <v>1011</v>
      </c>
      <c r="C164" s="166">
        <v>7131563</v>
      </c>
      <c r="D164" s="166">
        <v>7452326</v>
      </c>
      <c r="E164" s="166">
        <v>8591683</v>
      </c>
      <c r="G164" s="169"/>
    </row>
    <row r="165" spans="1:7">
      <c r="A165">
        <v>1440</v>
      </c>
      <c r="B165" s="3" t="s">
        <v>1012</v>
      </c>
      <c r="C165" s="166">
        <v>3106180</v>
      </c>
      <c r="D165" s="166">
        <v>3245889</v>
      </c>
      <c r="E165" s="166">
        <v>3742140</v>
      </c>
      <c r="G165" s="169"/>
    </row>
    <row r="166" spans="1:7">
      <c r="A166">
        <v>1441</v>
      </c>
      <c r="B166" s="3" t="s">
        <v>1013</v>
      </c>
      <c r="C166" s="166">
        <v>7673650</v>
      </c>
      <c r="D166" s="166">
        <v>8018794</v>
      </c>
      <c r="E166" s="166">
        <v>9244757</v>
      </c>
      <c r="G166" s="169"/>
    </row>
    <row r="167" spans="1:7">
      <c r="A167">
        <v>1442</v>
      </c>
      <c r="B167" s="3" t="s">
        <v>1014</v>
      </c>
      <c r="C167" s="166">
        <v>7047079</v>
      </c>
      <c r="D167" s="166">
        <v>7364042</v>
      </c>
      <c r="E167" s="166">
        <v>8489902</v>
      </c>
      <c r="G167" s="169"/>
    </row>
    <row r="168" spans="1:7">
      <c r="A168">
        <v>1443</v>
      </c>
      <c r="B168" s="3" t="s">
        <v>1015</v>
      </c>
      <c r="C168" s="166">
        <v>5795784</v>
      </c>
      <c r="D168" s="166">
        <v>6056467</v>
      </c>
      <c r="E168" s="166">
        <v>6982416</v>
      </c>
      <c r="G168" s="169"/>
    </row>
    <row r="169" spans="1:7">
      <c r="A169">
        <v>1444</v>
      </c>
      <c r="B169" s="3" t="s">
        <v>1016</v>
      </c>
      <c r="C169" s="166">
        <v>4439964</v>
      </c>
      <c r="D169" s="166">
        <v>4639665</v>
      </c>
      <c r="E169" s="166">
        <v>5349005</v>
      </c>
      <c r="G169" s="169"/>
    </row>
    <row r="170" spans="1:7">
      <c r="A170">
        <v>1445</v>
      </c>
      <c r="B170" s="3" t="s">
        <v>1017</v>
      </c>
      <c r="C170" s="166">
        <v>9679081</v>
      </c>
      <c r="D170" s="166">
        <v>10114426</v>
      </c>
      <c r="E170" s="166">
        <v>11660781</v>
      </c>
      <c r="G170" s="169"/>
    </row>
    <row r="171" spans="1:7">
      <c r="A171">
        <v>1446</v>
      </c>
      <c r="B171" s="3" t="s">
        <v>1018</v>
      </c>
      <c r="C171" s="166">
        <v>7837902</v>
      </c>
      <c r="D171" s="166">
        <v>8190435</v>
      </c>
      <c r="E171" s="166">
        <v>9442638</v>
      </c>
      <c r="G171" s="169"/>
    </row>
    <row r="172" spans="1:7">
      <c r="A172">
        <v>1447</v>
      </c>
      <c r="B172" s="3" t="s">
        <v>1019</v>
      </c>
      <c r="C172" s="166">
        <v>5721411</v>
      </c>
      <c r="D172" s="166">
        <v>5978748</v>
      </c>
      <c r="E172" s="166">
        <v>6892816</v>
      </c>
      <c r="G172" s="169"/>
    </row>
    <row r="173" spans="1:7">
      <c r="A173">
        <v>1448</v>
      </c>
      <c r="B173" s="3" t="s">
        <v>1020</v>
      </c>
      <c r="C173" s="166">
        <v>5738867</v>
      </c>
      <c r="D173" s="166">
        <v>5996989</v>
      </c>
      <c r="E173" s="166">
        <v>6913846</v>
      </c>
      <c r="G173" s="169"/>
    </row>
    <row r="174" spans="1:7">
      <c r="A174">
        <v>1449</v>
      </c>
      <c r="B174" s="3" t="s">
        <v>1021</v>
      </c>
      <c r="C174" s="166">
        <v>3768617</v>
      </c>
      <c r="D174" s="166">
        <v>3938122</v>
      </c>
      <c r="E174" s="166">
        <v>4540206</v>
      </c>
      <c r="G174" s="169"/>
    </row>
    <row r="175" spans="1:7">
      <c r="A175">
        <v>1508</v>
      </c>
      <c r="B175" s="3" t="s">
        <v>1022</v>
      </c>
      <c r="C175" s="166">
        <v>7000795</v>
      </c>
      <c r="D175" s="166">
        <v>7315676</v>
      </c>
      <c r="E175" s="166">
        <v>8434141</v>
      </c>
      <c r="G175" s="169"/>
    </row>
    <row r="176" spans="1:7">
      <c r="A176">
        <v>1450</v>
      </c>
      <c r="B176" s="3" t="s">
        <v>1023</v>
      </c>
      <c r="C176" s="166">
        <v>20182246</v>
      </c>
      <c r="D176" s="166">
        <v>21090001</v>
      </c>
      <c r="E176" s="166">
        <v>24314370</v>
      </c>
      <c r="G176" s="169"/>
    </row>
    <row r="177" spans="1:7">
      <c r="A177">
        <v>1451</v>
      </c>
      <c r="B177" s="3" t="s">
        <v>1024</v>
      </c>
      <c r="C177" s="166">
        <v>9214731</v>
      </c>
      <c r="D177" s="166">
        <v>9629190</v>
      </c>
      <c r="E177" s="166">
        <v>11101359</v>
      </c>
      <c r="G177" s="169"/>
    </row>
    <row r="178" spans="1:7">
      <c r="A178">
        <v>1452</v>
      </c>
      <c r="B178" s="3" t="s">
        <v>1025</v>
      </c>
      <c r="C178" s="166">
        <v>13933535</v>
      </c>
      <c r="D178" s="166">
        <v>14560237</v>
      </c>
      <c r="E178" s="166">
        <v>16786295</v>
      </c>
      <c r="G178" s="169"/>
    </row>
    <row r="179" spans="1:7">
      <c r="A179">
        <v>1454</v>
      </c>
      <c r="B179" s="3" t="s">
        <v>1026</v>
      </c>
      <c r="C179" s="166">
        <v>6267114</v>
      </c>
      <c r="D179" s="166">
        <v>6548995</v>
      </c>
      <c r="E179" s="166">
        <v>7550246</v>
      </c>
      <c r="G179" s="169"/>
    </row>
    <row r="180" spans="1:7">
      <c r="A180">
        <v>1455</v>
      </c>
      <c r="B180" s="3" t="s">
        <v>1027</v>
      </c>
      <c r="C180" s="166">
        <v>7364417</v>
      </c>
      <c r="D180" s="166">
        <v>7695653</v>
      </c>
      <c r="E180" s="166">
        <v>8872211</v>
      </c>
      <c r="G180" s="169"/>
    </row>
    <row r="181" spans="1:7">
      <c r="A181">
        <v>1456</v>
      </c>
      <c r="B181" s="3" t="s">
        <v>1028</v>
      </c>
      <c r="C181" s="166">
        <v>5989707</v>
      </c>
      <c r="D181" s="166">
        <v>6259111</v>
      </c>
      <c r="E181" s="166">
        <v>7216042</v>
      </c>
      <c r="G181" s="169"/>
    </row>
    <row r="182" spans="1:7">
      <c r="A182">
        <v>1457</v>
      </c>
      <c r="B182" s="3" t="s">
        <v>1029</v>
      </c>
      <c r="C182" s="166">
        <v>8528852</v>
      </c>
      <c r="D182" s="166">
        <v>8912462</v>
      </c>
      <c r="E182" s="166">
        <v>10275053</v>
      </c>
      <c r="G182" s="169"/>
    </row>
    <row r="183" spans="1:7">
      <c r="A183">
        <v>1458</v>
      </c>
      <c r="B183" s="3" t="s">
        <v>1030</v>
      </c>
      <c r="C183" s="166">
        <v>6906390</v>
      </c>
      <c r="D183" s="166">
        <v>7217025</v>
      </c>
      <c r="E183" s="166">
        <v>8320408</v>
      </c>
      <c r="G183" s="169"/>
    </row>
    <row r="184" spans="1:7">
      <c r="A184">
        <v>1459</v>
      </c>
      <c r="B184" s="3" t="s">
        <v>1031</v>
      </c>
      <c r="C184" s="166">
        <v>14595437</v>
      </c>
      <c r="D184" s="166">
        <v>15251909</v>
      </c>
      <c r="E184" s="166">
        <v>17583715</v>
      </c>
      <c r="G184" s="169"/>
    </row>
    <row r="185" spans="1:7">
      <c r="A185">
        <v>1460</v>
      </c>
      <c r="B185" s="3" t="s">
        <v>1032</v>
      </c>
      <c r="C185" s="166">
        <v>7241526</v>
      </c>
      <c r="D185" s="166">
        <v>7567234</v>
      </c>
      <c r="E185" s="166">
        <v>8724159</v>
      </c>
      <c r="G185" s="169"/>
    </row>
    <row r="186" spans="1:7">
      <c r="A186">
        <v>1461</v>
      </c>
      <c r="B186" s="3" t="s">
        <v>1033</v>
      </c>
      <c r="C186" s="166">
        <v>5307601</v>
      </c>
      <c r="D186" s="166">
        <v>5546325</v>
      </c>
      <c r="E186" s="166">
        <v>6394282</v>
      </c>
      <c r="G186" s="169"/>
    </row>
    <row r="187" spans="1:7">
      <c r="A187">
        <v>1462</v>
      </c>
      <c r="B187" s="3" t="s">
        <v>1034</v>
      </c>
      <c r="C187" s="166">
        <v>7295429</v>
      </c>
      <c r="D187" s="166">
        <v>7623562</v>
      </c>
      <c r="E187" s="166">
        <v>8789099</v>
      </c>
      <c r="G187" s="169"/>
    </row>
    <row r="188" spans="1:7">
      <c r="A188">
        <v>1463</v>
      </c>
      <c r="B188" s="3" t="s">
        <v>1035</v>
      </c>
      <c r="C188" s="166">
        <v>5239994</v>
      </c>
      <c r="D188" s="166">
        <v>5475678</v>
      </c>
      <c r="E188" s="166">
        <v>6312833</v>
      </c>
      <c r="G188" s="169"/>
    </row>
    <row r="189" spans="1:7">
      <c r="A189">
        <v>1464</v>
      </c>
      <c r="B189" s="3" t="s">
        <v>1036</v>
      </c>
      <c r="C189" s="166">
        <v>4552273</v>
      </c>
      <c r="D189" s="166">
        <v>4757024</v>
      </c>
      <c r="E189" s="166">
        <v>5484307</v>
      </c>
      <c r="G189" s="169"/>
    </row>
    <row r="190" spans="1:7">
      <c r="A190">
        <v>1465</v>
      </c>
      <c r="B190" s="3" t="s">
        <v>1037</v>
      </c>
      <c r="C190" s="166">
        <v>8380579</v>
      </c>
      <c r="D190" s="166">
        <v>8757520</v>
      </c>
      <c r="E190" s="166">
        <v>10096424</v>
      </c>
      <c r="G190" s="169"/>
    </row>
    <row r="191" spans="1:7">
      <c r="A191">
        <v>1466</v>
      </c>
      <c r="B191" s="3" t="s">
        <v>1038</v>
      </c>
      <c r="C191" s="166">
        <v>5449871</v>
      </c>
      <c r="D191" s="166">
        <v>5694995</v>
      </c>
      <c r="E191" s="166">
        <v>6565681</v>
      </c>
      <c r="G191" s="169"/>
    </row>
    <row r="192" spans="1:7">
      <c r="A192">
        <v>1278</v>
      </c>
      <c r="B192" s="3" t="s">
        <v>1039</v>
      </c>
      <c r="C192" s="166">
        <v>9954733</v>
      </c>
      <c r="D192" s="166">
        <v>10402476</v>
      </c>
      <c r="E192" s="166">
        <v>11992871</v>
      </c>
      <c r="G192" s="169"/>
    </row>
    <row r="193" spans="1:7">
      <c r="A193">
        <v>1467</v>
      </c>
      <c r="B193" s="3" t="s">
        <v>1040</v>
      </c>
      <c r="C193" s="166">
        <v>8054357</v>
      </c>
      <c r="D193" s="166">
        <v>8416625</v>
      </c>
      <c r="E193" s="166">
        <v>9703410</v>
      </c>
      <c r="G193" s="169"/>
    </row>
    <row r="194" spans="1:7">
      <c r="A194">
        <v>1468</v>
      </c>
      <c r="B194" s="3" t="s">
        <v>1041</v>
      </c>
      <c r="C194" s="166">
        <v>7041283</v>
      </c>
      <c r="D194" s="166">
        <v>7357985</v>
      </c>
      <c r="E194" s="166">
        <v>8482919</v>
      </c>
      <c r="G194" s="169"/>
    </row>
    <row r="195" spans="1:7">
      <c r="A195">
        <v>1469</v>
      </c>
      <c r="B195" s="3" t="s">
        <v>1042</v>
      </c>
      <c r="C195" s="166">
        <v>6462483</v>
      </c>
      <c r="D195" s="166">
        <v>6753152</v>
      </c>
      <c r="E195" s="166">
        <v>7785615</v>
      </c>
      <c r="G195" s="169"/>
    </row>
    <row r="196" spans="1:7">
      <c r="A196">
        <v>1470</v>
      </c>
      <c r="B196" s="3" t="s">
        <v>1043</v>
      </c>
      <c r="C196" s="166">
        <v>9863227</v>
      </c>
      <c r="D196" s="166">
        <v>10306855</v>
      </c>
      <c r="E196" s="166">
        <v>11882630</v>
      </c>
      <c r="G196" s="169"/>
    </row>
    <row r="197" spans="1:7">
      <c r="A197">
        <v>1471</v>
      </c>
      <c r="B197" s="3" t="s">
        <v>1044</v>
      </c>
      <c r="C197" s="166">
        <v>5157149</v>
      </c>
      <c r="D197" s="166">
        <v>5389107</v>
      </c>
      <c r="E197" s="166">
        <v>6213027</v>
      </c>
      <c r="G197" s="169"/>
    </row>
    <row r="198" spans="1:7">
      <c r="A198">
        <v>1472</v>
      </c>
      <c r="B198" s="3" t="s">
        <v>1045</v>
      </c>
      <c r="C198" s="166">
        <v>7475699</v>
      </c>
      <c r="D198" s="166">
        <v>7811940</v>
      </c>
      <c r="E198" s="166">
        <v>9006277</v>
      </c>
      <c r="G198" s="169"/>
    </row>
    <row r="199" spans="1:7">
      <c r="A199">
        <v>1473</v>
      </c>
      <c r="B199" s="3" t="s">
        <v>1046</v>
      </c>
      <c r="C199" s="166">
        <v>6458102</v>
      </c>
      <c r="D199" s="166">
        <v>6748574</v>
      </c>
      <c r="E199" s="166">
        <v>7780337</v>
      </c>
      <c r="G199" s="169"/>
    </row>
    <row r="200" spans="1:7">
      <c r="A200">
        <v>1474</v>
      </c>
      <c r="B200" s="3" t="s">
        <v>1047</v>
      </c>
      <c r="C200" s="166">
        <v>8064692</v>
      </c>
      <c r="D200" s="166">
        <v>8427425</v>
      </c>
      <c r="E200" s="166">
        <v>9715861</v>
      </c>
      <c r="G200" s="169"/>
    </row>
    <row r="201" spans="1:7">
      <c r="A201">
        <v>1475</v>
      </c>
      <c r="B201" s="3" t="s">
        <v>1048</v>
      </c>
      <c r="C201" s="166">
        <v>24988020</v>
      </c>
      <c r="D201" s="166">
        <v>26111928</v>
      </c>
      <c r="E201" s="166">
        <v>30104080</v>
      </c>
      <c r="G201" s="169"/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79998168889431442"/>
    <pageSetUpPr fitToPage="1"/>
  </sheetPr>
  <dimension ref="A1:B202"/>
  <sheetViews>
    <sheetView showGridLines="0" zoomScaleNormal="100" workbookViewId="0">
      <pane ySplit="2" topLeftCell="A36" activePane="bottomLeft" state="frozen"/>
      <selection activeCell="H30" sqref="H30"/>
      <selection pane="bottomLeft" activeCell="F98" sqref="F98"/>
    </sheetView>
  </sheetViews>
  <sheetFormatPr defaultColWidth="8.6640625" defaultRowHeight="22.5" customHeight="1"/>
  <cols>
    <col min="1" max="1" width="47.21875" style="2" customWidth="1"/>
    <col min="2" max="2" width="15" style="2" bestFit="1" customWidth="1"/>
    <col min="3" max="16384" width="8.6640625" style="2"/>
  </cols>
  <sheetData>
    <row r="1" spans="1:2" ht="38.25">
      <c r="A1" s="4" t="s">
        <v>848</v>
      </c>
      <c r="B1" s="5"/>
    </row>
    <row r="2" spans="1:2" ht="22.5" customHeight="1">
      <c r="A2" s="8" t="s">
        <v>1049</v>
      </c>
      <c r="B2" s="8" t="s">
        <v>1050</v>
      </c>
    </row>
    <row r="3" spans="1:2" ht="22.5" customHeight="1">
      <c r="A3" s="7" t="s">
        <v>849</v>
      </c>
      <c r="B3" s="6">
        <v>1477</v>
      </c>
    </row>
    <row r="4" spans="1:2" ht="22.5" customHeight="1">
      <c r="A4" s="7" t="s">
        <v>850</v>
      </c>
      <c r="B4" s="6">
        <v>1277</v>
      </c>
    </row>
    <row r="5" spans="1:2" ht="22.5" customHeight="1">
      <c r="A5" s="7" t="s">
        <v>851</v>
      </c>
      <c r="B5" s="6">
        <v>1476</v>
      </c>
    </row>
    <row r="6" spans="1:2" ht="22.5" customHeight="1">
      <c r="A6" s="7" t="s">
        <v>852</v>
      </c>
      <c r="B6" s="6">
        <v>1304</v>
      </c>
    </row>
    <row r="7" spans="1:2" ht="22.5" customHeight="1">
      <c r="A7" s="7" t="s">
        <v>853</v>
      </c>
      <c r="B7" s="6">
        <v>1281</v>
      </c>
    </row>
    <row r="8" spans="1:2" ht="22.5" customHeight="1">
      <c r="A8" s="7" t="s">
        <v>854</v>
      </c>
      <c r="B8" s="6">
        <v>1282</v>
      </c>
    </row>
    <row r="9" spans="1:2" ht="22.5" customHeight="1">
      <c r="A9" s="7" t="s">
        <v>855</v>
      </c>
      <c r="B9" s="6">
        <v>1283</v>
      </c>
    </row>
    <row r="10" spans="1:2" ht="22.5" customHeight="1">
      <c r="A10" s="7" t="s">
        <v>856</v>
      </c>
      <c r="B10" s="6">
        <v>1284</v>
      </c>
    </row>
    <row r="11" spans="1:2" ht="22.5" customHeight="1">
      <c r="A11" s="7" t="s">
        <v>857</v>
      </c>
      <c r="B11" s="6">
        <v>1285</v>
      </c>
    </row>
    <row r="12" spans="1:2" ht="22.5" customHeight="1">
      <c r="A12" s="7" t="s">
        <v>858</v>
      </c>
      <c r="B12" s="6">
        <v>1286</v>
      </c>
    </row>
    <row r="13" spans="1:2" ht="22.5" customHeight="1">
      <c r="A13" s="7" t="s">
        <v>859</v>
      </c>
      <c r="B13" s="6">
        <v>1287</v>
      </c>
    </row>
    <row r="14" spans="1:2" ht="22.5" customHeight="1">
      <c r="A14" s="7" t="s">
        <v>860</v>
      </c>
      <c r="B14" s="6">
        <v>1288</v>
      </c>
    </row>
    <row r="15" spans="1:2" ht="22.5" customHeight="1">
      <c r="A15" s="7" t="s">
        <v>861</v>
      </c>
      <c r="B15" s="6">
        <v>1289</v>
      </c>
    </row>
    <row r="16" spans="1:2" ht="22.5" customHeight="1">
      <c r="A16" s="7" t="s">
        <v>862</v>
      </c>
      <c r="B16" s="6">
        <v>1290</v>
      </c>
    </row>
    <row r="17" spans="1:2" ht="22.5" customHeight="1">
      <c r="A17" s="7" t="s">
        <v>863</v>
      </c>
      <c r="B17" s="6">
        <v>1291</v>
      </c>
    </row>
    <row r="18" spans="1:2" ht="22.5" customHeight="1">
      <c r="A18" s="7" t="s">
        <v>864</v>
      </c>
      <c r="B18" s="6">
        <v>1292</v>
      </c>
    </row>
    <row r="19" spans="1:2" ht="22.5" customHeight="1">
      <c r="A19" s="7" t="s">
        <v>865</v>
      </c>
      <c r="B19" s="6">
        <v>1280</v>
      </c>
    </row>
    <row r="20" spans="1:2" ht="22.5" customHeight="1">
      <c r="A20" s="7" t="s">
        <v>866</v>
      </c>
      <c r="B20" s="6">
        <v>1293</v>
      </c>
    </row>
    <row r="21" spans="1:2" ht="22.5" customHeight="1">
      <c r="A21" s="7" t="s">
        <v>867</v>
      </c>
      <c r="B21" s="6">
        <v>1294</v>
      </c>
    </row>
    <row r="22" spans="1:2" ht="22.5" customHeight="1">
      <c r="A22" s="7" t="s">
        <v>868</v>
      </c>
      <c r="B22" s="6">
        <v>1295</v>
      </c>
    </row>
    <row r="23" spans="1:2" ht="22.5" customHeight="1">
      <c r="A23" s="7" t="s">
        <v>869</v>
      </c>
      <c r="B23" s="6">
        <v>1296</v>
      </c>
    </row>
    <row r="24" spans="1:2" ht="22.5" customHeight="1">
      <c r="A24" s="7" t="s">
        <v>870</v>
      </c>
      <c r="B24" s="6">
        <v>1297</v>
      </c>
    </row>
    <row r="25" spans="1:2" ht="22.5" customHeight="1">
      <c r="A25" s="7" t="s">
        <v>871</v>
      </c>
      <c r="B25" s="6">
        <v>1298</v>
      </c>
    </row>
    <row r="26" spans="1:2" ht="22.5" customHeight="1">
      <c r="A26" s="7" t="s">
        <v>872</v>
      </c>
      <c r="B26" s="6">
        <v>1299</v>
      </c>
    </row>
    <row r="27" spans="1:2" ht="22.5" customHeight="1">
      <c r="A27" s="7" t="s">
        <v>873</v>
      </c>
      <c r="B27" s="6">
        <v>1300</v>
      </c>
    </row>
    <row r="28" spans="1:2" ht="22.5" customHeight="1">
      <c r="A28" s="7" t="s">
        <v>874</v>
      </c>
      <c r="B28" s="6">
        <v>1301</v>
      </c>
    </row>
    <row r="29" spans="1:2" ht="22.5" customHeight="1">
      <c r="A29" s="7" t="s">
        <v>875</v>
      </c>
      <c r="B29" s="6">
        <v>1302</v>
      </c>
    </row>
    <row r="30" spans="1:2" ht="22.5" customHeight="1">
      <c r="A30" s="7" t="s">
        <v>876</v>
      </c>
      <c r="B30" s="6">
        <v>1303</v>
      </c>
    </row>
    <row r="31" spans="1:2" ht="22.5" customHeight="1">
      <c r="A31" s="7" t="s">
        <v>877</v>
      </c>
      <c r="B31" s="6">
        <v>1305</v>
      </c>
    </row>
    <row r="32" spans="1:2" ht="22.5" customHeight="1">
      <c r="A32" s="7" t="s">
        <v>878</v>
      </c>
      <c r="B32" s="6">
        <v>1306</v>
      </c>
    </row>
    <row r="33" spans="1:2" ht="22.5" customHeight="1">
      <c r="A33" s="7" t="s">
        <v>879</v>
      </c>
      <c r="B33" s="6">
        <v>1307</v>
      </c>
    </row>
    <row r="34" spans="1:2" ht="22.5" customHeight="1">
      <c r="A34" s="7" t="s">
        <v>880</v>
      </c>
      <c r="B34" s="6">
        <v>1308</v>
      </c>
    </row>
    <row r="35" spans="1:2" ht="22.5" customHeight="1">
      <c r="A35" s="7" t="s">
        <v>881</v>
      </c>
      <c r="B35" s="6">
        <v>1309</v>
      </c>
    </row>
    <row r="36" spans="1:2" ht="22.5" customHeight="1">
      <c r="A36" s="7" t="s">
        <v>882</v>
      </c>
      <c r="B36" s="6">
        <v>1310</v>
      </c>
    </row>
    <row r="37" spans="1:2" ht="22.5" customHeight="1">
      <c r="A37" s="7" t="s">
        <v>883</v>
      </c>
      <c r="B37" s="6">
        <v>1311</v>
      </c>
    </row>
    <row r="38" spans="1:2" ht="22.5" customHeight="1">
      <c r="A38" s="7" t="s">
        <v>884</v>
      </c>
      <c r="B38" s="6">
        <v>1312</v>
      </c>
    </row>
    <row r="39" spans="1:2" ht="22.5" customHeight="1">
      <c r="A39" s="7" t="s">
        <v>885</v>
      </c>
      <c r="B39" s="6">
        <v>1313</v>
      </c>
    </row>
    <row r="40" spans="1:2" ht="22.5" customHeight="1">
      <c r="A40" s="7" t="s">
        <v>886</v>
      </c>
      <c r="B40" s="6">
        <v>1314</v>
      </c>
    </row>
    <row r="41" spans="1:2" ht="22.5" customHeight="1">
      <c r="A41" s="7" t="s">
        <v>887</v>
      </c>
      <c r="B41" s="6">
        <v>1315</v>
      </c>
    </row>
    <row r="42" spans="1:2" ht="22.5" customHeight="1">
      <c r="A42" s="7" t="s">
        <v>888</v>
      </c>
      <c r="B42" s="6">
        <v>1316</v>
      </c>
    </row>
    <row r="43" spans="1:2" ht="22.5" customHeight="1">
      <c r="A43" s="7" t="s">
        <v>889</v>
      </c>
      <c r="B43" s="6">
        <v>1317</v>
      </c>
    </row>
    <row r="44" spans="1:2" ht="22.5" customHeight="1">
      <c r="A44" s="7" t="s">
        <v>890</v>
      </c>
      <c r="B44" s="6">
        <v>1318</v>
      </c>
    </row>
    <row r="45" spans="1:2" ht="22.5" customHeight="1">
      <c r="A45" s="7" t="s">
        <v>891</v>
      </c>
      <c r="B45" s="6">
        <v>1319</v>
      </c>
    </row>
    <row r="46" spans="1:2" ht="22.5" customHeight="1">
      <c r="A46" s="7" t="s">
        <v>892</v>
      </c>
      <c r="B46" s="6">
        <v>1320</v>
      </c>
    </row>
    <row r="47" spans="1:2" ht="22.5" customHeight="1">
      <c r="A47" s="7" t="s">
        <v>893</v>
      </c>
      <c r="B47" s="6">
        <v>1321</v>
      </c>
    </row>
    <row r="48" spans="1:2" ht="22.5" customHeight="1">
      <c r="A48" s="7" t="s">
        <v>894</v>
      </c>
      <c r="B48" s="6">
        <v>1322</v>
      </c>
    </row>
    <row r="49" spans="1:2" ht="22.5" customHeight="1">
      <c r="A49" s="7" t="s">
        <v>895</v>
      </c>
      <c r="B49" s="6">
        <v>1323</v>
      </c>
    </row>
    <row r="50" spans="1:2" ht="22.5" customHeight="1">
      <c r="A50" s="7" t="s">
        <v>896</v>
      </c>
      <c r="B50" s="6">
        <v>1324</v>
      </c>
    </row>
    <row r="51" spans="1:2" ht="22.5" customHeight="1">
      <c r="A51" s="7" t="s">
        <v>897</v>
      </c>
      <c r="B51" s="6">
        <v>1325</v>
      </c>
    </row>
    <row r="52" spans="1:2" ht="22.5" customHeight="1">
      <c r="A52" s="7" t="s">
        <v>898</v>
      </c>
      <c r="B52" s="6">
        <v>1326</v>
      </c>
    </row>
    <row r="53" spans="1:2" ht="22.5" customHeight="1">
      <c r="A53" s="7" t="s">
        <v>899</v>
      </c>
      <c r="B53" s="6">
        <v>1327</v>
      </c>
    </row>
    <row r="54" spans="1:2" ht="22.5" customHeight="1">
      <c r="A54" s="7" t="s">
        <v>900</v>
      </c>
      <c r="B54" s="6">
        <v>1328</v>
      </c>
    </row>
    <row r="55" spans="1:2" ht="22.5" customHeight="1">
      <c r="A55" s="7" t="s">
        <v>901</v>
      </c>
      <c r="B55" s="6">
        <v>1329</v>
      </c>
    </row>
    <row r="56" spans="1:2" ht="22.5" customHeight="1">
      <c r="A56" s="7" t="s">
        <v>902</v>
      </c>
      <c r="B56" s="6">
        <v>1330</v>
      </c>
    </row>
    <row r="57" spans="1:2" ht="22.5" customHeight="1">
      <c r="A57" s="7" t="s">
        <v>903</v>
      </c>
      <c r="B57" s="6">
        <v>1331</v>
      </c>
    </row>
    <row r="58" spans="1:2" ht="22.5" customHeight="1">
      <c r="A58" s="7" t="s">
        <v>904</v>
      </c>
      <c r="B58" s="6">
        <v>1332</v>
      </c>
    </row>
    <row r="59" spans="1:2" ht="22.5" customHeight="1">
      <c r="A59" s="7" t="s">
        <v>905</v>
      </c>
      <c r="B59" s="6">
        <v>1333</v>
      </c>
    </row>
    <row r="60" spans="1:2" ht="22.5" customHeight="1">
      <c r="A60" s="7" t="s">
        <v>906</v>
      </c>
      <c r="B60" s="6">
        <v>1334</v>
      </c>
    </row>
    <row r="61" spans="1:2" ht="22.5" customHeight="1">
      <c r="A61" s="7" t="s">
        <v>907</v>
      </c>
      <c r="B61" s="6">
        <v>1335</v>
      </c>
    </row>
    <row r="62" spans="1:2" ht="22.5" customHeight="1">
      <c r="A62" s="7" t="s">
        <v>908</v>
      </c>
      <c r="B62" s="6">
        <v>1336</v>
      </c>
    </row>
    <row r="63" spans="1:2" ht="22.5" customHeight="1">
      <c r="A63" s="7" t="s">
        <v>909</v>
      </c>
      <c r="B63" s="6">
        <v>1337</v>
      </c>
    </row>
    <row r="64" spans="1:2" ht="22.5" customHeight="1">
      <c r="A64" s="7" t="s">
        <v>910</v>
      </c>
      <c r="B64" s="6">
        <v>1338</v>
      </c>
    </row>
    <row r="65" spans="1:2" ht="22.5" customHeight="1">
      <c r="A65" s="7" t="s">
        <v>911</v>
      </c>
      <c r="B65" s="6">
        <v>1339</v>
      </c>
    </row>
    <row r="66" spans="1:2" ht="22.5" customHeight="1">
      <c r="A66" s="7" t="s">
        <v>912</v>
      </c>
      <c r="B66" s="6">
        <v>1340</v>
      </c>
    </row>
    <row r="67" spans="1:2" ht="22.5" customHeight="1">
      <c r="A67" s="7" t="s">
        <v>913</v>
      </c>
      <c r="B67" s="6">
        <v>1341</v>
      </c>
    </row>
    <row r="68" spans="1:2" ht="22.5" customHeight="1">
      <c r="A68" s="7" t="s">
        <v>914</v>
      </c>
      <c r="B68" s="6">
        <v>1342</v>
      </c>
    </row>
    <row r="69" spans="1:2" ht="22.5" customHeight="1">
      <c r="A69" s="7" t="s">
        <v>915</v>
      </c>
      <c r="B69" s="6">
        <v>1344</v>
      </c>
    </row>
    <row r="70" spans="1:2" ht="22.5" customHeight="1">
      <c r="A70" s="7" t="s">
        <v>916</v>
      </c>
      <c r="B70" s="6">
        <v>1346</v>
      </c>
    </row>
    <row r="71" spans="1:2" ht="22.5" customHeight="1">
      <c r="A71" s="7" t="s">
        <v>917</v>
      </c>
      <c r="B71" s="6">
        <v>1347</v>
      </c>
    </row>
    <row r="72" spans="1:2" ht="22.5" customHeight="1">
      <c r="A72" s="7" t="s">
        <v>918</v>
      </c>
      <c r="B72" s="6">
        <v>1348</v>
      </c>
    </row>
    <row r="73" spans="1:2" ht="22.5" customHeight="1">
      <c r="A73" s="7" t="s">
        <v>919</v>
      </c>
      <c r="B73" s="6">
        <v>1349</v>
      </c>
    </row>
    <row r="74" spans="1:2" ht="22.5" customHeight="1">
      <c r="A74" s="7" t="s">
        <v>920</v>
      </c>
      <c r="B74" s="6">
        <v>1350</v>
      </c>
    </row>
    <row r="75" spans="1:2" ht="22.5" customHeight="1">
      <c r="A75" s="7" t="s">
        <v>921</v>
      </c>
      <c r="B75" s="6">
        <v>1352</v>
      </c>
    </row>
    <row r="76" spans="1:2" ht="22.5" customHeight="1">
      <c r="A76" s="7" t="s">
        <v>922</v>
      </c>
      <c r="B76" s="6">
        <v>1351</v>
      </c>
    </row>
    <row r="77" spans="1:2" ht="22.5" customHeight="1">
      <c r="A77" s="7" t="s">
        <v>923</v>
      </c>
      <c r="B77" s="6">
        <v>1353</v>
      </c>
    </row>
    <row r="78" spans="1:2" ht="22.5" customHeight="1">
      <c r="A78" s="7" t="s">
        <v>924</v>
      </c>
      <c r="B78" s="6">
        <v>1343</v>
      </c>
    </row>
    <row r="79" spans="1:2" ht="22.5" customHeight="1">
      <c r="A79" s="7" t="s">
        <v>925</v>
      </c>
      <c r="B79" s="6">
        <v>1345</v>
      </c>
    </row>
    <row r="80" spans="1:2" ht="22.5" customHeight="1">
      <c r="A80" s="7" t="s">
        <v>926</v>
      </c>
      <c r="B80" s="6">
        <v>1354</v>
      </c>
    </row>
    <row r="81" spans="1:2" ht="22.5" customHeight="1">
      <c r="A81" s="7" t="s">
        <v>927</v>
      </c>
      <c r="B81" s="6">
        <v>1355</v>
      </c>
    </row>
    <row r="82" spans="1:2" ht="22.5" customHeight="1">
      <c r="A82" s="7" t="s">
        <v>928</v>
      </c>
      <c r="B82" s="6">
        <v>1356</v>
      </c>
    </row>
    <row r="83" spans="1:2" ht="22.5" customHeight="1">
      <c r="A83" s="7" t="s">
        <v>929</v>
      </c>
      <c r="B83" s="6">
        <v>1357</v>
      </c>
    </row>
    <row r="84" spans="1:2" ht="22.5" customHeight="1">
      <c r="A84" s="7" t="s">
        <v>930</v>
      </c>
      <c r="B84" s="6">
        <v>1358</v>
      </c>
    </row>
    <row r="85" spans="1:2" ht="22.5" customHeight="1">
      <c r="A85" s="7" t="s">
        <v>931</v>
      </c>
      <c r="B85" s="6">
        <v>1359</v>
      </c>
    </row>
    <row r="86" spans="1:2" ht="22.5" customHeight="1">
      <c r="A86" s="7" t="s">
        <v>932</v>
      </c>
      <c r="B86" s="6">
        <v>1360</v>
      </c>
    </row>
    <row r="87" spans="1:2" ht="22.5" customHeight="1">
      <c r="A87" s="7" t="s">
        <v>933</v>
      </c>
      <c r="B87" s="6">
        <v>1361</v>
      </c>
    </row>
    <row r="88" spans="1:2" ht="22.5" customHeight="1">
      <c r="A88" s="7" t="s">
        <v>934</v>
      </c>
      <c r="B88" s="6">
        <v>1362</v>
      </c>
    </row>
    <row r="89" spans="1:2" ht="22.5" customHeight="1">
      <c r="A89" s="7" t="s">
        <v>935</v>
      </c>
      <c r="B89" s="6">
        <v>1363</v>
      </c>
    </row>
    <row r="90" spans="1:2" ht="22.5" customHeight="1">
      <c r="A90" s="7" t="s">
        <v>936</v>
      </c>
      <c r="B90" s="6">
        <v>1364</v>
      </c>
    </row>
    <row r="91" spans="1:2" ht="22.5" customHeight="1">
      <c r="A91" s="7" t="s">
        <v>937</v>
      </c>
      <c r="B91" s="6">
        <v>1365</v>
      </c>
    </row>
    <row r="92" spans="1:2" ht="22.5" customHeight="1">
      <c r="A92" s="7" t="s">
        <v>938</v>
      </c>
      <c r="B92" s="6">
        <v>1366</v>
      </c>
    </row>
    <row r="93" spans="1:2" ht="22.5" customHeight="1">
      <c r="A93" s="7" t="s">
        <v>939</v>
      </c>
      <c r="B93" s="6">
        <v>1367</v>
      </c>
    </row>
    <row r="94" spans="1:2" ht="22.5" customHeight="1">
      <c r="A94" s="7" t="s">
        <v>1118</v>
      </c>
      <c r="B94" s="6">
        <v>1368</v>
      </c>
    </row>
    <row r="95" spans="1:2" ht="22.5" customHeight="1">
      <c r="A95" s="7" t="s">
        <v>1119</v>
      </c>
      <c r="B95" s="6">
        <v>1369</v>
      </c>
    </row>
    <row r="96" spans="1:2" ht="22.5" customHeight="1">
      <c r="A96" s="7" t="s">
        <v>1120</v>
      </c>
      <c r="B96" s="6">
        <v>1370</v>
      </c>
    </row>
    <row r="97" spans="1:2" ht="22.5" customHeight="1">
      <c r="A97" s="7" t="s">
        <v>1121</v>
      </c>
      <c r="B97" s="6">
        <v>1371</v>
      </c>
    </row>
    <row r="98" spans="1:2" ht="22.5" customHeight="1">
      <c r="A98" s="7" t="s">
        <v>1122</v>
      </c>
      <c r="B98" s="6">
        <v>1372</v>
      </c>
    </row>
    <row r="99" spans="1:2" ht="22.5" customHeight="1">
      <c r="A99" s="7" t="s">
        <v>945</v>
      </c>
      <c r="B99" s="6">
        <v>1373</v>
      </c>
    </row>
    <row r="100" spans="1:2" ht="22.5" customHeight="1">
      <c r="A100" s="7" t="s">
        <v>946</v>
      </c>
      <c r="B100" s="6">
        <v>1279</v>
      </c>
    </row>
    <row r="101" spans="1:2" ht="22.5" customHeight="1">
      <c r="A101" s="7" t="s">
        <v>947</v>
      </c>
      <c r="B101" s="6">
        <v>1374</v>
      </c>
    </row>
    <row r="102" spans="1:2" ht="22.5" customHeight="1">
      <c r="A102" s="7" t="s">
        <v>948</v>
      </c>
      <c r="B102" s="6">
        <v>1375</v>
      </c>
    </row>
    <row r="103" spans="1:2" ht="22.5" customHeight="1">
      <c r="A103" s="7" t="s">
        <v>949</v>
      </c>
      <c r="B103" s="6">
        <v>1376</v>
      </c>
    </row>
    <row r="104" spans="1:2" ht="22.5" customHeight="1">
      <c r="A104" s="7" t="s">
        <v>950</v>
      </c>
      <c r="B104" s="6">
        <v>1377</v>
      </c>
    </row>
    <row r="105" spans="1:2" ht="22.5" customHeight="1">
      <c r="A105" s="7" t="s">
        <v>951</v>
      </c>
      <c r="B105" s="6">
        <v>1378</v>
      </c>
    </row>
    <row r="106" spans="1:2" ht="22.5" customHeight="1">
      <c r="A106" s="7" t="s">
        <v>952</v>
      </c>
      <c r="B106" s="6">
        <v>1379</v>
      </c>
    </row>
    <row r="107" spans="1:2" ht="22.5" customHeight="1">
      <c r="A107" s="7" t="s">
        <v>953</v>
      </c>
      <c r="B107" s="6">
        <v>1380</v>
      </c>
    </row>
    <row r="108" spans="1:2" ht="22.5" customHeight="1">
      <c r="A108" s="7" t="s">
        <v>954</v>
      </c>
      <c r="B108" s="6">
        <v>1381</v>
      </c>
    </row>
    <row r="109" spans="1:2" ht="22.5" customHeight="1">
      <c r="A109" s="7" t="s">
        <v>955</v>
      </c>
      <c r="B109" s="6">
        <v>1382</v>
      </c>
    </row>
    <row r="110" spans="1:2" ht="22.5" customHeight="1">
      <c r="A110" s="7" t="s">
        <v>956</v>
      </c>
      <c r="B110" s="6">
        <v>1383</v>
      </c>
    </row>
    <row r="111" spans="1:2" ht="22.5" customHeight="1">
      <c r="A111" s="7" t="s">
        <v>957</v>
      </c>
      <c r="B111" s="6">
        <v>1384</v>
      </c>
    </row>
    <row r="112" spans="1:2" ht="22.5" customHeight="1">
      <c r="A112" s="7" t="s">
        <v>958</v>
      </c>
      <c r="B112" s="6">
        <v>1385</v>
      </c>
    </row>
    <row r="113" spans="1:2" ht="22.5" customHeight="1">
      <c r="A113" s="7" t="s">
        <v>959</v>
      </c>
      <c r="B113" s="6">
        <v>1387</v>
      </c>
    </row>
    <row r="114" spans="1:2" ht="22.5" customHeight="1">
      <c r="A114" s="7" t="s">
        <v>960</v>
      </c>
      <c r="B114" s="6">
        <v>1386</v>
      </c>
    </row>
    <row r="115" spans="1:2" ht="22.5" customHeight="1">
      <c r="A115" s="7" t="s">
        <v>961</v>
      </c>
      <c r="B115" s="6">
        <v>1388</v>
      </c>
    </row>
    <row r="116" spans="1:2" ht="22.5" customHeight="1">
      <c r="A116" s="7" t="s">
        <v>962</v>
      </c>
      <c r="B116" s="6">
        <v>1389</v>
      </c>
    </row>
    <row r="117" spans="1:2" ht="22.5" customHeight="1">
      <c r="A117" s="7" t="s">
        <v>963</v>
      </c>
      <c r="B117" s="6">
        <v>1390</v>
      </c>
    </row>
    <row r="118" spans="1:2" ht="22.5" customHeight="1">
      <c r="A118" s="7" t="s">
        <v>964</v>
      </c>
      <c r="B118" s="6">
        <v>1391</v>
      </c>
    </row>
    <row r="119" spans="1:2" ht="22.5" customHeight="1">
      <c r="A119" s="7" t="s">
        <v>965</v>
      </c>
      <c r="B119" s="6">
        <v>1392</v>
      </c>
    </row>
    <row r="120" spans="1:2" ht="22.5" customHeight="1">
      <c r="A120" s="7" t="s">
        <v>966</v>
      </c>
      <c r="B120" s="6">
        <v>1393</v>
      </c>
    </row>
    <row r="121" spans="1:2" ht="22.5" customHeight="1">
      <c r="A121" s="7" t="s">
        <v>967</v>
      </c>
      <c r="B121" s="6">
        <v>1394</v>
      </c>
    </row>
    <row r="122" spans="1:2" ht="22.5" customHeight="1">
      <c r="A122" s="7" t="s">
        <v>968</v>
      </c>
      <c r="B122" s="6">
        <v>1395</v>
      </c>
    </row>
    <row r="123" spans="1:2" ht="22.5" customHeight="1">
      <c r="A123" s="7" t="s">
        <v>969</v>
      </c>
      <c r="B123" s="6">
        <v>1396</v>
      </c>
    </row>
    <row r="124" spans="1:2" ht="22.5" customHeight="1">
      <c r="A124" s="7" t="s">
        <v>970</v>
      </c>
      <c r="B124" s="6">
        <v>1397</v>
      </c>
    </row>
    <row r="125" spans="1:2" ht="22.5" customHeight="1">
      <c r="A125" s="7" t="s">
        <v>971</v>
      </c>
      <c r="B125" s="6">
        <v>1398</v>
      </c>
    </row>
    <row r="126" spans="1:2" ht="22.5" customHeight="1">
      <c r="A126" s="7" t="s">
        <v>972</v>
      </c>
      <c r="B126" s="6">
        <v>1400</v>
      </c>
    </row>
    <row r="127" spans="1:2" ht="22.5" customHeight="1">
      <c r="A127" s="7" t="s">
        <v>973</v>
      </c>
      <c r="B127" s="6">
        <v>1399</v>
      </c>
    </row>
    <row r="128" spans="1:2" ht="22.5" customHeight="1">
      <c r="A128" s="7" t="s">
        <v>974</v>
      </c>
      <c r="B128" s="6">
        <v>1401</v>
      </c>
    </row>
    <row r="129" spans="1:2" ht="22.5" customHeight="1">
      <c r="A129" s="7" t="s">
        <v>975</v>
      </c>
      <c r="B129" s="6">
        <v>1402</v>
      </c>
    </row>
    <row r="130" spans="1:2" ht="22.5" customHeight="1">
      <c r="A130" s="7" t="s">
        <v>976</v>
      </c>
      <c r="B130" s="6">
        <v>1403</v>
      </c>
    </row>
    <row r="131" spans="1:2" ht="22.5" customHeight="1">
      <c r="A131" s="7" t="s">
        <v>977</v>
      </c>
      <c r="B131" s="6">
        <v>1404</v>
      </c>
    </row>
    <row r="132" spans="1:2" ht="22.5" customHeight="1">
      <c r="A132" s="7" t="s">
        <v>978</v>
      </c>
      <c r="B132" s="6">
        <v>1405</v>
      </c>
    </row>
    <row r="133" spans="1:2" ht="22.5" customHeight="1">
      <c r="A133" s="7" t="s">
        <v>979</v>
      </c>
      <c r="B133" s="6">
        <v>1406</v>
      </c>
    </row>
    <row r="134" spans="1:2" ht="22.5" customHeight="1">
      <c r="A134" s="7" t="s">
        <v>980</v>
      </c>
      <c r="B134" s="6">
        <v>1407</v>
      </c>
    </row>
    <row r="135" spans="1:2" ht="22.5" customHeight="1">
      <c r="A135" s="7" t="s">
        <v>981</v>
      </c>
      <c r="B135" s="6">
        <v>1408</v>
      </c>
    </row>
    <row r="136" spans="1:2" ht="22.5" customHeight="1">
      <c r="A136" s="7" t="s">
        <v>982</v>
      </c>
      <c r="B136" s="6">
        <v>1409</v>
      </c>
    </row>
    <row r="137" spans="1:2" ht="22.5" customHeight="1">
      <c r="A137" s="7" t="s">
        <v>983</v>
      </c>
      <c r="B137" s="6">
        <v>1410</v>
      </c>
    </row>
    <row r="138" spans="1:2" ht="22.5" customHeight="1">
      <c r="A138" s="7" t="s">
        <v>984</v>
      </c>
      <c r="B138" s="6">
        <v>1411</v>
      </c>
    </row>
    <row r="139" spans="1:2" ht="22.5" customHeight="1">
      <c r="A139" s="7" t="s">
        <v>985</v>
      </c>
      <c r="B139" s="6">
        <v>1412</v>
      </c>
    </row>
    <row r="140" spans="1:2" ht="22.5" customHeight="1">
      <c r="A140" s="7" t="s">
        <v>986</v>
      </c>
      <c r="B140" s="6">
        <v>1413</v>
      </c>
    </row>
    <row r="141" spans="1:2" ht="22.5" customHeight="1">
      <c r="A141" s="7" t="s">
        <v>987</v>
      </c>
      <c r="B141" s="6">
        <v>1414</v>
      </c>
    </row>
    <row r="142" spans="1:2" ht="22.5" customHeight="1">
      <c r="A142" s="7" t="s">
        <v>988</v>
      </c>
      <c r="B142" s="6">
        <v>1415</v>
      </c>
    </row>
    <row r="143" spans="1:2" ht="22.5" customHeight="1">
      <c r="A143" s="7" t="s">
        <v>989</v>
      </c>
      <c r="B143" s="6">
        <v>1416</v>
      </c>
    </row>
    <row r="144" spans="1:2" ht="22.5" customHeight="1">
      <c r="A144" s="7" t="s">
        <v>990</v>
      </c>
      <c r="B144" s="6">
        <v>1417</v>
      </c>
    </row>
    <row r="145" spans="1:2" ht="22.5" customHeight="1">
      <c r="A145" s="7" t="s">
        <v>991</v>
      </c>
      <c r="B145" s="6">
        <v>1418</v>
      </c>
    </row>
    <row r="146" spans="1:2" ht="22.5" customHeight="1">
      <c r="A146" s="7" t="s">
        <v>992</v>
      </c>
      <c r="B146" s="6">
        <v>1419</v>
      </c>
    </row>
    <row r="147" spans="1:2" ht="22.5" customHeight="1">
      <c r="A147" s="7" t="s">
        <v>993</v>
      </c>
      <c r="B147" s="6">
        <v>1420</v>
      </c>
    </row>
    <row r="148" spans="1:2" ht="22.5" customHeight="1">
      <c r="A148" s="7" t="s">
        <v>994</v>
      </c>
      <c r="B148" s="6">
        <v>1421</v>
      </c>
    </row>
    <row r="149" spans="1:2" ht="22.5" customHeight="1">
      <c r="A149" s="7" t="s">
        <v>995</v>
      </c>
      <c r="B149" s="6">
        <v>1422</v>
      </c>
    </row>
    <row r="150" spans="1:2" ht="22.5" customHeight="1">
      <c r="A150" s="7" t="s">
        <v>996</v>
      </c>
      <c r="B150" s="6">
        <v>1423</v>
      </c>
    </row>
    <row r="151" spans="1:2" ht="22.5" customHeight="1">
      <c r="A151" s="7" t="s">
        <v>997</v>
      </c>
      <c r="B151" s="6">
        <v>1424</v>
      </c>
    </row>
    <row r="152" spans="1:2" ht="22.5" customHeight="1">
      <c r="A152" s="7" t="s">
        <v>998</v>
      </c>
      <c r="B152" s="6">
        <v>1425</v>
      </c>
    </row>
    <row r="153" spans="1:2" ht="22.5" customHeight="1">
      <c r="A153" s="7" t="s">
        <v>999</v>
      </c>
      <c r="B153" s="6">
        <v>1426</v>
      </c>
    </row>
    <row r="154" spans="1:2" ht="22.5" customHeight="1">
      <c r="A154" s="7" t="s">
        <v>1000</v>
      </c>
      <c r="B154" s="6">
        <v>1427</v>
      </c>
    </row>
    <row r="155" spans="1:2" ht="22.5" customHeight="1">
      <c r="A155" s="7" t="s">
        <v>1001</v>
      </c>
      <c r="B155" s="6">
        <v>1429</v>
      </c>
    </row>
    <row r="156" spans="1:2" ht="22.5" customHeight="1">
      <c r="A156" s="7" t="s">
        <v>1002</v>
      </c>
      <c r="B156" s="6">
        <v>1430</v>
      </c>
    </row>
    <row r="157" spans="1:2" ht="22.5" customHeight="1">
      <c r="A157" s="7" t="s">
        <v>1003</v>
      </c>
      <c r="B157" s="6">
        <v>1431</v>
      </c>
    </row>
    <row r="158" spans="1:2" ht="22.5" customHeight="1">
      <c r="A158" s="7" t="s">
        <v>1004</v>
      </c>
      <c r="B158" s="6">
        <v>1432</v>
      </c>
    </row>
    <row r="159" spans="1:2" ht="22.5" customHeight="1">
      <c r="A159" s="7" t="s">
        <v>1005</v>
      </c>
      <c r="B159" s="6">
        <v>1433</v>
      </c>
    </row>
    <row r="160" spans="1:2" ht="22.5" customHeight="1">
      <c r="A160" s="7" t="s">
        <v>1006</v>
      </c>
      <c r="B160" s="6">
        <v>1434</v>
      </c>
    </row>
    <row r="161" spans="1:2" ht="22.5" customHeight="1">
      <c r="A161" s="7" t="s">
        <v>1007</v>
      </c>
      <c r="B161" s="6">
        <v>1435</v>
      </c>
    </row>
    <row r="162" spans="1:2" ht="22.5" customHeight="1">
      <c r="A162" s="7" t="s">
        <v>1008</v>
      </c>
      <c r="B162" s="6">
        <v>1436</v>
      </c>
    </row>
    <row r="163" spans="1:2" ht="22.5" customHeight="1">
      <c r="A163" s="7" t="s">
        <v>1009</v>
      </c>
      <c r="B163" s="6">
        <v>1437</v>
      </c>
    </row>
    <row r="164" spans="1:2" ht="22.5" customHeight="1">
      <c r="A164" s="7" t="s">
        <v>1010</v>
      </c>
      <c r="B164" s="6">
        <v>1438</v>
      </c>
    </row>
    <row r="165" spans="1:2" ht="22.5" customHeight="1">
      <c r="A165" s="7" t="s">
        <v>1011</v>
      </c>
      <c r="B165" s="6">
        <v>1439</v>
      </c>
    </row>
    <row r="166" spans="1:2" ht="22.5" customHeight="1">
      <c r="A166" s="7" t="s">
        <v>1012</v>
      </c>
      <c r="B166" s="6">
        <v>1440</v>
      </c>
    </row>
    <row r="167" spans="1:2" ht="22.5" customHeight="1">
      <c r="A167" s="7" t="s">
        <v>1013</v>
      </c>
      <c r="B167" s="6">
        <v>1441</v>
      </c>
    </row>
    <row r="168" spans="1:2" ht="22.5" customHeight="1">
      <c r="A168" s="7" t="s">
        <v>1014</v>
      </c>
      <c r="B168" s="6">
        <v>1442</v>
      </c>
    </row>
    <row r="169" spans="1:2" ht="22.5" customHeight="1">
      <c r="A169" s="7" t="s">
        <v>1015</v>
      </c>
      <c r="B169" s="6">
        <v>1443</v>
      </c>
    </row>
    <row r="170" spans="1:2" ht="22.5" customHeight="1">
      <c r="A170" s="7" t="s">
        <v>1016</v>
      </c>
      <c r="B170" s="6">
        <v>1444</v>
      </c>
    </row>
    <row r="171" spans="1:2" ht="22.5" customHeight="1">
      <c r="A171" s="7" t="s">
        <v>1017</v>
      </c>
      <c r="B171" s="6">
        <v>1445</v>
      </c>
    </row>
    <row r="172" spans="1:2" ht="22.5" customHeight="1">
      <c r="A172" s="7" t="s">
        <v>1018</v>
      </c>
      <c r="B172" s="6">
        <v>1446</v>
      </c>
    </row>
    <row r="173" spans="1:2" ht="22.5" customHeight="1">
      <c r="A173" s="7" t="s">
        <v>1019</v>
      </c>
      <c r="B173" s="6">
        <v>1447</v>
      </c>
    </row>
    <row r="174" spans="1:2" ht="22.5" customHeight="1">
      <c r="A174" s="7" t="s">
        <v>1020</v>
      </c>
      <c r="B174" s="6">
        <v>1448</v>
      </c>
    </row>
    <row r="175" spans="1:2" ht="22.5" customHeight="1">
      <c r="A175" s="7" t="s">
        <v>1021</v>
      </c>
      <c r="B175" s="6">
        <v>1449</v>
      </c>
    </row>
    <row r="176" spans="1:2" ht="22.5" customHeight="1">
      <c r="A176" s="7" t="s">
        <v>1022</v>
      </c>
      <c r="B176" s="6">
        <v>1508</v>
      </c>
    </row>
    <row r="177" spans="1:2" ht="22.5" customHeight="1">
      <c r="A177" s="7" t="s">
        <v>1023</v>
      </c>
      <c r="B177" s="6">
        <v>1450</v>
      </c>
    </row>
    <row r="178" spans="1:2" ht="22.5" customHeight="1">
      <c r="A178" s="7" t="s">
        <v>1024</v>
      </c>
      <c r="B178" s="6">
        <v>1451</v>
      </c>
    </row>
    <row r="179" spans="1:2" ht="22.5" customHeight="1">
      <c r="A179" s="7" t="s">
        <v>1025</v>
      </c>
      <c r="B179" s="6">
        <v>1452</v>
      </c>
    </row>
    <row r="180" spans="1:2" ht="22.5" customHeight="1">
      <c r="A180" s="7" t="s">
        <v>1026</v>
      </c>
      <c r="B180" s="6">
        <v>1454</v>
      </c>
    </row>
    <row r="181" spans="1:2" ht="22.5" customHeight="1">
      <c r="A181" s="7" t="s">
        <v>1027</v>
      </c>
      <c r="B181" s="6">
        <v>1455</v>
      </c>
    </row>
    <row r="182" spans="1:2" ht="22.5" customHeight="1">
      <c r="A182" s="7" t="s">
        <v>1028</v>
      </c>
      <c r="B182" s="6">
        <v>1456</v>
      </c>
    </row>
    <row r="183" spans="1:2" ht="22.5" customHeight="1">
      <c r="A183" s="7" t="s">
        <v>1029</v>
      </c>
      <c r="B183" s="6">
        <v>1457</v>
      </c>
    </row>
    <row r="184" spans="1:2" ht="22.5" customHeight="1">
      <c r="A184" s="7" t="s">
        <v>1030</v>
      </c>
      <c r="B184" s="6">
        <v>1458</v>
      </c>
    </row>
    <row r="185" spans="1:2" ht="22.5" customHeight="1">
      <c r="A185" s="7" t="s">
        <v>1031</v>
      </c>
      <c r="B185" s="6">
        <v>1459</v>
      </c>
    </row>
    <row r="186" spans="1:2" ht="22.5" customHeight="1">
      <c r="A186" s="7" t="s">
        <v>1032</v>
      </c>
      <c r="B186" s="6">
        <v>1460</v>
      </c>
    </row>
    <row r="187" spans="1:2" ht="22.5" customHeight="1">
      <c r="A187" s="7" t="s">
        <v>1033</v>
      </c>
      <c r="B187" s="6">
        <v>1461</v>
      </c>
    </row>
    <row r="188" spans="1:2" ht="22.5" customHeight="1">
      <c r="A188" s="7" t="s">
        <v>1034</v>
      </c>
      <c r="B188" s="6">
        <v>1462</v>
      </c>
    </row>
    <row r="189" spans="1:2" ht="22.5" customHeight="1">
      <c r="A189" s="7" t="s">
        <v>1035</v>
      </c>
      <c r="B189" s="6">
        <v>1463</v>
      </c>
    </row>
    <row r="190" spans="1:2" ht="22.5" customHeight="1">
      <c r="A190" s="7" t="s">
        <v>1036</v>
      </c>
      <c r="B190" s="6">
        <v>1464</v>
      </c>
    </row>
    <row r="191" spans="1:2" ht="22.5" customHeight="1">
      <c r="A191" s="7" t="s">
        <v>1037</v>
      </c>
      <c r="B191" s="6">
        <v>1465</v>
      </c>
    </row>
    <row r="192" spans="1:2" ht="22.5" customHeight="1">
      <c r="A192" s="7" t="s">
        <v>1038</v>
      </c>
      <c r="B192" s="6">
        <v>1466</v>
      </c>
    </row>
    <row r="193" spans="1:2" ht="22.5" customHeight="1">
      <c r="A193" s="7" t="s">
        <v>1039</v>
      </c>
      <c r="B193" s="6">
        <v>1278</v>
      </c>
    </row>
    <row r="194" spans="1:2" ht="22.5" customHeight="1">
      <c r="A194" s="7" t="s">
        <v>1040</v>
      </c>
      <c r="B194" s="6">
        <v>1467</v>
      </c>
    </row>
    <row r="195" spans="1:2" ht="22.5" customHeight="1">
      <c r="A195" s="7" t="s">
        <v>1041</v>
      </c>
      <c r="B195" s="6">
        <v>1468</v>
      </c>
    </row>
    <row r="196" spans="1:2" ht="22.5" customHeight="1">
      <c r="A196" s="7" t="s">
        <v>1042</v>
      </c>
      <c r="B196" s="6">
        <v>1469</v>
      </c>
    </row>
    <row r="197" spans="1:2" ht="22.5" customHeight="1">
      <c r="A197" s="7" t="s">
        <v>1043</v>
      </c>
      <c r="B197" s="6">
        <v>1470</v>
      </c>
    </row>
    <row r="198" spans="1:2" ht="22.5" customHeight="1">
      <c r="A198" s="7" t="s">
        <v>1044</v>
      </c>
      <c r="B198" s="6">
        <v>1471</v>
      </c>
    </row>
    <row r="199" spans="1:2" ht="22.5" customHeight="1">
      <c r="A199" s="7" t="s">
        <v>1045</v>
      </c>
      <c r="B199" s="6">
        <v>1472</v>
      </c>
    </row>
    <row r="200" spans="1:2" ht="22.5" customHeight="1">
      <c r="A200" s="7" t="s">
        <v>1046</v>
      </c>
      <c r="B200" s="6">
        <v>1473</v>
      </c>
    </row>
    <row r="201" spans="1:2" ht="22.5" customHeight="1">
      <c r="A201" s="7" t="s">
        <v>1047</v>
      </c>
      <c r="B201" s="6">
        <v>1474</v>
      </c>
    </row>
    <row r="202" spans="1:2" ht="22.5" customHeight="1">
      <c r="A202" s="7" t="s">
        <v>1048</v>
      </c>
      <c r="B202" s="6">
        <v>1475</v>
      </c>
    </row>
  </sheetData>
  <autoFilter ref="A2:B200"/>
  <conditionalFormatting sqref="B201:B202">
    <cfRule type="duplicateValues" dxfId="33" priority="1"/>
  </conditionalFormatting>
  <conditionalFormatting sqref="D3:D11 B1:B200 B203:B1048576">
    <cfRule type="duplicateValues" dxfId="32" priority="2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79998168889431442"/>
    <pageSetUpPr fitToPage="1"/>
  </sheetPr>
  <dimension ref="A1:C281"/>
  <sheetViews>
    <sheetView showGridLines="0" zoomScaleNormal="100" workbookViewId="0">
      <pane ySplit="2" topLeftCell="A3" activePane="bottomLeft" state="frozen"/>
      <selection activeCell="H30" sqref="H30"/>
      <selection pane="bottomLeft" activeCell="A17" sqref="A17"/>
    </sheetView>
  </sheetViews>
  <sheetFormatPr defaultColWidth="8.6640625" defaultRowHeight="22.5" customHeight="1"/>
  <cols>
    <col min="1" max="1" width="48.33203125" style="2" customWidth="1"/>
    <col min="2" max="2" width="11.88671875" style="2" customWidth="1"/>
    <col min="3" max="3" width="31.109375" style="2" customWidth="1"/>
    <col min="4" max="16384" width="8.6640625" style="2"/>
  </cols>
  <sheetData>
    <row r="1" spans="1:3" ht="38.25">
      <c r="A1" s="4" t="s">
        <v>9</v>
      </c>
      <c r="B1" s="5"/>
      <c r="C1" s="4"/>
    </row>
    <row r="2" spans="1:3" ht="22.5" customHeight="1">
      <c r="A2" s="8" t="s">
        <v>291</v>
      </c>
      <c r="B2" s="8" t="s">
        <v>289</v>
      </c>
      <c r="C2" s="8" t="s">
        <v>290</v>
      </c>
    </row>
    <row r="3" spans="1:3" ht="22.5" customHeight="1">
      <c r="A3" s="7" t="s">
        <v>10</v>
      </c>
      <c r="B3" s="6">
        <v>111001</v>
      </c>
      <c r="C3" s="7" t="s">
        <v>292</v>
      </c>
    </row>
    <row r="4" spans="1:3" ht="22.5" customHeight="1">
      <c r="A4" s="7" t="s">
        <v>11</v>
      </c>
      <c r="B4" s="6">
        <v>111002</v>
      </c>
      <c r="C4" s="7" t="s">
        <v>292</v>
      </c>
    </row>
    <row r="5" spans="1:3" ht="22.5" customHeight="1">
      <c r="A5" s="7" t="s">
        <v>12</v>
      </c>
      <c r="B5" s="6">
        <v>112001</v>
      </c>
      <c r="C5" s="7" t="s">
        <v>293</v>
      </c>
    </row>
    <row r="6" spans="1:3" ht="22.5" customHeight="1">
      <c r="A6" s="7" t="s">
        <v>13</v>
      </c>
      <c r="B6" s="6">
        <v>112002</v>
      </c>
      <c r="C6" s="7" t="s">
        <v>293</v>
      </c>
    </row>
    <row r="7" spans="1:3" ht="22.5" customHeight="1">
      <c r="A7" s="7" t="s">
        <v>14</v>
      </c>
      <c r="B7" s="6">
        <v>113001</v>
      </c>
      <c r="C7" s="7" t="s">
        <v>294</v>
      </c>
    </row>
    <row r="8" spans="1:3" ht="22.5" customHeight="1">
      <c r="A8" s="7" t="s">
        <v>15</v>
      </c>
      <c r="B8" s="6">
        <v>113002</v>
      </c>
      <c r="C8" s="7" t="s">
        <v>294</v>
      </c>
    </row>
    <row r="9" spans="1:3" ht="22.5" customHeight="1">
      <c r="A9" s="7" t="s">
        <v>16</v>
      </c>
      <c r="B9" s="6">
        <v>113003</v>
      </c>
      <c r="C9" s="7" t="s">
        <v>294</v>
      </c>
    </row>
    <row r="10" spans="1:3" ht="22.5" customHeight="1">
      <c r="A10" s="7" t="s">
        <v>17</v>
      </c>
      <c r="B10" s="6">
        <v>113004</v>
      </c>
      <c r="C10" s="7" t="s">
        <v>294</v>
      </c>
    </row>
    <row r="11" spans="1:3" ht="22.5" customHeight="1">
      <c r="A11" s="7" t="s">
        <v>18</v>
      </c>
      <c r="B11" s="6">
        <v>113005</v>
      </c>
      <c r="C11" s="7" t="s">
        <v>294</v>
      </c>
    </row>
    <row r="12" spans="1:3" ht="22.5" customHeight="1">
      <c r="A12" s="7" t="s">
        <v>19</v>
      </c>
      <c r="B12" s="6">
        <v>113006</v>
      </c>
      <c r="C12" s="7" t="s">
        <v>294</v>
      </c>
    </row>
    <row r="13" spans="1:3" ht="22.5" customHeight="1">
      <c r="A13" s="7" t="s">
        <v>20</v>
      </c>
      <c r="B13" s="6">
        <v>113007</v>
      </c>
      <c r="C13" s="7" t="s">
        <v>294</v>
      </c>
    </row>
    <row r="14" spans="1:3" ht="22.5" customHeight="1">
      <c r="A14" s="7" t="s">
        <v>21</v>
      </c>
      <c r="B14" s="6">
        <v>113008</v>
      </c>
      <c r="C14" s="7" t="s">
        <v>294</v>
      </c>
    </row>
    <row r="15" spans="1:3" ht="22.5" customHeight="1">
      <c r="A15" s="7" t="s">
        <v>22</v>
      </c>
      <c r="B15" s="6">
        <v>114001</v>
      </c>
      <c r="C15" s="7" t="s">
        <v>295</v>
      </c>
    </row>
    <row r="16" spans="1:3" ht="22.5" customHeight="1">
      <c r="A16" s="7" t="s">
        <v>23</v>
      </c>
      <c r="B16" s="6">
        <v>114002</v>
      </c>
      <c r="C16" s="7" t="s">
        <v>295</v>
      </c>
    </row>
    <row r="17" spans="1:3" ht="22.5" customHeight="1">
      <c r="A17" s="7" t="s">
        <v>24</v>
      </c>
      <c r="B17" s="6">
        <v>118001</v>
      </c>
      <c r="C17" s="7" t="s">
        <v>296</v>
      </c>
    </row>
    <row r="18" spans="1:3" ht="22.5" customHeight="1">
      <c r="A18" s="7" t="s">
        <v>25</v>
      </c>
      <c r="B18" s="6">
        <v>118002</v>
      </c>
      <c r="C18" s="7" t="s">
        <v>296</v>
      </c>
    </row>
    <row r="19" spans="1:3" ht="22.5" customHeight="1">
      <c r="A19" s="7" t="s">
        <v>26</v>
      </c>
      <c r="B19" s="6">
        <v>118003</v>
      </c>
      <c r="C19" s="7" t="s">
        <v>296</v>
      </c>
    </row>
    <row r="20" spans="1:3" ht="22.5" customHeight="1">
      <c r="A20" s="7" t="s">
        <v>27</v>
      </c>
      <c r="B20" s="6">
        <v>118004</v>
      </c>
      <c r="C20" s="7" t="s">
        <v>296</v>
      </c>
    </row>
    <row r="21" spans="1:3" ht="22.5" customHeight="1">
      <c r="A21" s="7" t="s">
        <v>28</v>
      </c>
      <c r="B21" s="6">
        <v>118005</v>
      </c>
      <c r="C21" s="7" t="s">
        <v>296</v>
      </c>
    </row>
    <row r="22" spans="1:3" ht="22.5" customHeight="1">
      <c r="A22" s="7" t="s">
        <v>29</v>
      </c>
      <c r="B22" s="6">
        <v>118006</v>
      </c>
      <c r="C22" s="7" t="s">
        <v>296</v>
      </c>
    </row>
    <row r="23" spans="1:3" ht="22.5" customHeight="1">
      <c r="A23" s="7" t="s">
        <v>30</v>
      </c>
      <c r="B23" s="6">
        <v>118007</v>
      </c>
      <c r="C23" s="7" t="s">
        <v>296</v>
      </c>
    </row>
    <row r="24" spans="1:3" ht="22.5" customHeight="1">
      <c r="A24" s="7" t="s">
        <v>31</v>
      </c>
      <c r="B24" s="6">
        <v>118008</v>
      </c>
      <c r="C24" s="7" t="s">
        <v>296</v>
      </c>
    </row>
    <row r="25" spans="1:3" ht="22.5" customHeight="1">
      <c r="A25" s="7" t="s">
        <v>32</v>
      </c>
      <c r="B25" s="6">
        <v>118009</v>
      </c>
      <c r="C25" s="7" t="s">
        <v>296</v>
      </c>
    </row>
    <row r="26" spans="1:3" ht="22.5" customHeight="1">
      <c r="A26" s="7" t="s">
        <v>33</v>
      </c>
      <c r="B26" s="6">
        <v>118010</v>
      </c>
      <c r="C26" s="7" t="s">
        <v>296</v>
      </c>
    </row>
    <row r="27" spans="1:3" ht="22.5" customHeight="1">
      <c r="A27" s="7" t="s">
        <v>34</v>
      </c>
      <c r="B27" s="6">
        <v>119001</v>
      </c>
      <c r="C27" s="7" t="s">
        <v>39</v>
      </c>
    </row>
    <row r="28" spans="1:3" ht="22.5" customHeight="1">
      <c r="A28" s="7" t="s">
        <v>35</v>
      </c>
      <c r="B28" s="6">
        <v>119002</v>
      </c>
      <c r="C28" s="7" t="s">
        <v>39</v>
      </c>
    </row>
    <row r="29" spans="1:3" ht="22.5" customHeight="1">
      <c r="A29" s="7" t="s">
        <v>36</v>
      </c>
      <c r="B29" s="6">
        <v>119003</v>
      </c>
      <c r="C29" s="7" t="s">
        <v>39</v>
      </c>
    </row>
    <row r="30" spans="1:3" ht="22.5" customHeight="1">
      <c r="A30" s="7" t="s">
        <v>37</v>
      </c>
      <c r="B30" s="6">
        <v>119004</v>
      </c>
      <c r="C30" s="7" t="s">
        <v>39</v>
      </c>
    </row>
    <row r="31" spans="1:3" ht="22.5" customHeight="1">
      <c r="A31" s="7" t="s">
        <v>38</v>
      </c>
      <c r="B31" s="6">
        <v>119005</v>
      </c>
      <c r="C31" s="7" t="s">
        <v>39</v>
      </c>
    </row>
    <row r="32" spans="1:3" ht="22.5" customHeight="1">
      <c r="A32" s="7" t="s">
        <v>39</v>
      </c>
      <c r="B32" s="6">
        <v>119999</v>
      </c>
      <c r="C32" s="7" t="s">
        <v>39</v>
      </c>
    </row>
    <row r="33" spans="1:3" ht="22.5" customHeight="1">
      <c r="A33" s="7" t="s">
        <v>40</v>
      </c>
      <c r="B33" s="6">
        <v>121001</v>
      </c>
      <c r="C33" s="7" t="s">
        <v>297</v>
      </c>
    </row>
    <row r="34" spans="1:3" ht="22.5" customHeight="1">
      <c r="A34" s="7" t="s">
        <v>41</v>
      </c>
      <c r="B34" s="6">
        <v>121002</v>
      </c>
      <c r="C34" s="7" t="s">
        <v>297</v>
      </c>
    </row>
    <row r="35" spans="1:3" ht="22.5" customHeight="1">
      <c r="A35" s="7" t="s">
        <v>42</v>
      </c>
      <c r="B35" s="6">
        <v>121003</v>
      </c>
      <c r="C35" s="7" t="s">
        <v>297</v>
      </c>
    </row>
    <row r="36" spans="1:3" ht="22.5" customHeight="1">
      <c r="A36" s="7" t="s">
        <v>43</v>
      </c>
      <c r="B36" s="6">
        <v>121004</v>
      </c>
      <c r="C36" s="7" t="s">
        <v>297</v>
      </c>
    </row>
    <row r="37" spans="1:3" ht="22.5" customHeight="1">
      <c r="A37" s="7" t="s">
        <v>44</v>
      </c>
      <c r="B37" s="6">
        <v>121005</v>
      </c>
      <c r="C37" s="7" t="s">
        <v>297</v>
      </c>
    </row>
    <row r="38" spans="1:3" ht="22.5" customHeight="1">
      <c r="A38" s="7" t="s">
        <v>45</v>
      </c>
      <c r="B38" s="6">
        <v>121006</v>
      </c>
      <c r="C38" s="7" t="s">
        <v>297</v>
      </c>
    </row>
    <row r="39" spans="1:3" ht="22.5" customHeight="1">
      <c r="A39" s="7" t="s">
        <v>46</v>
      </c>
      <c r="B39" s="6">
        <v>121007</v>
      </c>
      <c r="C39" s="7" t="s">
        <v>297</v>
      </c>
    </row>
    <row r="40" spans="1:3" ht="22.5" customHeight="1">
      <c r="A40" s="7" t="s">
        <v>47</v>
      </c>
      <c r="B40" s="6">
        <v>121008</v>
      </c>
      <c r="C40" s="7" t="s">
        <v>297</v>
      </c>
    </row>
    <row r="41" spans="1:3" ht="22.5" customHeight="1">
      <c r="A41" s="7" t="s">
        <v>48</v>
      </c>
      <c r="B41" s="6">
        <v>121009</v>
      </c>
      <c r="C41" s="7" t="s">
        <v>297</v>
      </c>
    </row>
    <row r="42" spans="1:3" ht="22.5" customHeight="1">
      <c r="A42" s="7" t="s">
        <v>49</v>
      </c>
      <c r="B42" s="6">
        <v>121010</v>
      </c>
      <c r="C42" s="7" t="s">
        <v>297</v>
      </c>
    </row>
    <row r="43" spans="1:3" ht="22.5" customHeight="1">
      <c r="A43" s="7" t="s">
        <v>50</v>
      </c>
      <c r="B43" s="6">
        <v>121011</v>
      </c>
      <c r="C43" s="7" t="s">
        <v>297</v>
      </c>
    </row>
    <row r="44" spans="1:3" ht="22.5" customHeight="1">
      <c r="A44" s="7" t="s">
        <v>51</v>
      </c>
      <c r="B44" s="6">
        <v>121012</v>
      </c>
      <c r="C44" s="7" t="s">
        <v>297</v>
      </c>
    </row>
    <row r="45" spans="1:3" ht="22.5" customHeight="1">
      <c r="A45" s="7" t="s">
        <v>52</v>
      </c>
      <c r="B45" s="6">
        <v>121013</v>
      </c>
      <c r="C45" s="7" t="s">
        <v>297</v>
      </c>
    </row>
    <row r="46" spans="1:3" ht="22.5" customHeight="1">
      <c r="A46" s="7" t="s">
        <v>53</v>
      </c>
      <c r="B46" s="6">
        <v>121014</v>
      </c>
      <c r="C46" s="7" t="s">
        <v>297</v>
      </c>
    </row>
    <row r="47" spans="1:3" ht="22.5" customHeight="1">
      <c r="A47" s="7" t="s">
        <v>54</v>
      </c>
      <c r="B47" s="6">
        <v>121015</v>
      </c>
      <c r="C47" s="7" t="s">
        <v>297</v>
      </c>
    </row>
    <row r="48" spans="1:3" ht="22.5" customHeight="1">
      <c r="A48" s="7" t="s">
        <v>55</v>
      </c>
      <c r="B48" s="6">
        <v>121016</v>
      </c>
      <c r="C48" s="7" t="s">
        <v>297</v>
      </c>
    </row>
    <row r="49" spans="1:3" ht="22.5" customHeight="1">
      <c r="A49" s="7" t="s">
        <v>56</v>
      </c>
      <c r="B49" s="6">
        <v>121017</v>
      </c>
      <c r="C49" s="7" t="s">
        <v>297</v>
      </c>
    </row>
    <row r="50" spans="1:3" ht="22.5" customHeight="1">
      <c r="A50" s="7" t="s">
        <v>57</v>
      </c>
      <c r="B50" s="6">
        <v>121018</v>
      </c>
      <c r="C50" s="7" t="s">
        <v>297</v>
      </c>
    </row>
    <row r="51" spans="1:3" ht="22.5" customHeight="1">
      <c r="A51" s="7" t="s">
        <v>58</v>
      </c>
      <c r="B51" s="6">
        <v>121019</v>
      </c>
      <c r="C51" s="7" t="s">
        <v>297</v>
      </c>
    </row>
    <row r="52" spans="1:3" ht="22.5" customHeight="1">
      <c r="A52" s="7" t="s">
        <v>59</v>
      </c>
      <c r="B52" s="6">
        <v>121020</v>
      </c>
      <c r="C52" s="7" t="s">
        <v>297</v>
      </c>
    </row>
    <row r="53" spans="1:3" ht="22.5" customHeight="1">
      <c r="A53" s="7" t="s">
        <v>60</v>
      </c>
      <c r="B53" s="6">
        <v>121021</v>
      </c>
      <c r="C53" s="7" t="s">
        <v>297</v>
      </c>
    </row>
    <row r="54" spans="1:3" ht="22.5" customHeight="1">
      <c r="A54" s="7" t="s">
        <v>61</v>
      </c>
      <c r="B54" s="6">
        <v>121022</v>
      </c>
      <c r="C54" s="7" t="s">
        <v>297</v>
      </c>
    </row>
    <row r="55" spans="1:3" ht="22.5" customHeight="1">
      <c r="A55" s="7" t="s">
        <v>62</v>
      </c>
      <c r="B55" s="6">
        <v>121023</v>
      </c>
      <c r="C55" s="7" t="s">
        <v>297</v>
      </c>
    </row>
    <row r="56" spans="1:3" ht="22.5" customHeight="1">
      <c r="A56" s="7" t="s">
        <v>63</v>
      </c>
      <c r="B56" s="6">
        <v>121024</v>
      </c>
      <c r="C56" s="7" t="s">
        <v>297</v>
      </c>
    </row>
    <row r="57" spans="1:3" ht="22.5" customHeight="1">
      <c r="A57" s="7" t="s">
        <v>64</v>
      </c>
      <c r="B57" s="6">
        <v>121025</v>
      </c>
      <c r="C57" s="7" t="s">
        <v>297</v>
      </c>
    </row>
    <row r="58" spans="1:3" ht="22.5" customHeight="1">
      <c r="A58" s="7" t="s">
        <v>65</v>
      </c>
      <c r="B58" s="6">
        <v>121026</v>
      </c>
      <c r="C58" s="7" t="s">
        <v>297</v>
      </c>
    </row>
    <row r="59" spans="1:3" ht="22.5" customHeight="1">
      <c r="A59" s="7" t="s">
        <v>66</v>
      </c>
      <c r="B59" s="6">
        <v>121027</v>
      </c>
      <c r="C59" s="7" t="s">
        <v>297</v>
      </c>
    </row>
    <row r="60" spans="1:3" ht="22.5" customHeight="1">
      <c r="A60" s="7" t="s">
        <v>67</v>
      </c>
      <c r="B60" s="6">
        <v>121028</v>
      </c>
      <c r="C60" s="7" t="s">
        <v>297</v>
      </c>
    </row>
    <row r="61" spans="1:3" ht="22.5" customHeight="1">
      <c r="A61" s="7" t="s">
        <v>68</v>
      </c>
      <c r="B61" s="6">
        <v>121029</v>
      </c>
      <c r="C61" s="7" t="s">
        <v>297</v>
      </c>
    </row>
    <row r="62" spans="1:3" ht="22.5" customHeight="1">
      <c r="A62" s="7" t="s">
        <v>69</v>
      </c>
      <c r="B62" s="6">
        <v>121030</v>
      </c>
      <c r="C62" s="7" t="s">
        <v>297</v>
      </c>
    </row>
    <row r="63" spans="1:3" ht="22.5" customHeight="1">
      <c r="A63" s="7" t="s">
        <v>70</v>
      </c>
      <c r="B63" s="6">
        <v>121031</v>
      </c>
      <c r="C63" s="7" t="s">
        <v>297</v>
      </c>
    </row>
    <row r="64" spans="1:3" ht="22.5" customHeight="1">
      <c r="A64" s="7" t="s">
        <v>71</v>
      </c>
      <c r="B64" s="6">
        <v>121032</v>
      </c>
      <c r="C64" s="7" t="s">
        <v>297</v>
      </c>
    </row>
    <row r="65" spans="1:3" ht="22.5" customHeight="1">
      <c r="A65" s="7" t="s">
        <v>72</v>
      </c>
      <c r="B65" s="6">
        <v>121033</v>
      </c>
      <c r="C65" s="7" t="s">
        <v>297</v>
      </c>
    </row>
    <row r="66" spans="1:3" ht="22.5" customHeight="1">
      <c r="A66" s="7" t="s">
        <v>73</v>
      </c>
      <c r="B66" s="6">
        <v>121034</v>
      </c>
      <c r="C66" s="7" t="s">
        <v>297</v>
      </c>
    </row>
    <row r="67" spans="1:3" ht="22.5" customHeight="1">
      <c r="A67" s="7" t="s">
        <v>74</v>
      </c>
      <c r="B67" s="6">
        <v>121035</v>
      </c>
      <c r="C67" s="7" t="s">
        <v>297</v>
      </c>
    </row>
    <row r="68" spans="1:3" ht="22.5" customHeight="1">
      <c r="A68" s="7" t="s">
        <v>75</v>
      </c>
      <c r="B68" s="6">
        <v>121036</v>
      </c>
      <c r="C68" s="7" t="s">
        <v>297</v>
      </c>
    </row>
    <row r="69" spans="1:3" ht="22.5" customHeight="1">
      <c r="A69" s="7" t="s">
        <v>76</v>
      </c>
      <c r="B69" s="6">
        <v>121037</v>
      </c>
      <c r="C69" s="7" t="s">
        <v>297</v>
      </c>
    </row>
    <row r="70" spans="1:3" ht="22.5" customHeight="1">
      <c r="A70" s="7" t="s">
        <v>77</v>
      </c>
      <c r="B70" s="6">
        <v>121038</v>
      </c>
      <c r="C70" s="7" t="s">
        <v>297</v>
      </c>
    </row>
    <row r="71" spans="1:3" ht="22.5" customHeight="1">
      <c r="A71" s="7" t="s">
        <v>78</v>
      </c>
      <c r="B71" s="6">
        <v>121039</v>
      </c>
      <c r="C71" s="7" t="s">
        <v>297</v>
      </c>
    </row>
    <row r="72" spans="1:3" ht="22.5" customHeight="1">
      <c r="A72" s="7" t="s">
        <v>79</v>
      </c>
      <c r="B72" s="6">
        <v>121040</v>
      </c>
      <c r="C72" s="7" t="s">
        <v>297</v>
      </c>
    </row>
    <row r="73" spans="1:3" ht="22.5" customHeight="1">
      <c r="A73" s="7" t="s">
        <v>80</v>
      </c>
      <c r="B73" s="6">
        <v>121041</v>
      </c>
      <c r="C73" s="7" t="s">
        <v>297</v>
      </c>
    </row>
    <row r="74" spans="1:3" ht="22.5" customHeight="1">
      <c r="A74" s="7" t="s">
        <v>81</v>
      </c>
      <c r="B74" s="6">
        <v>121042</v>
      </c>
      <c r="C74" s="7" t="s">
        <v>297</v>
      </c>
    </row>
    <row r="75" spans="1:3" ht="22.5" customHeight="1">
      <c r="A75" s="7" t="s">
        <v>82</v>
      </c>
      <c r="B75" s="6">
        <v>121043</v>
      </c>
      <c r="C75" s="7" t="s">
        <v>297</v>
      </c>
    </row>
    <row r="76" spans="1:3" ht="22.5" customHeight="1">
      <c r="A76" s="7" t="s">
        <v>83</v>
      </c>
      <c r="B76" s="6">
        <v>121044</v>
      </c>
      <c r="C76" s="7" t="s">
        <v>297</v>
      </c>
    </row>
    <row r="77" spans="1:3" ht="22.5" customHeight="1">
      <c r="A77" s="7" t="s">
        <v>84</v>
      </c>
      <c r="B77" s="6">
        <v>121045</v>
      </c>
      <c r="C77" s="7" t="s">
        <v>297</v>
      </c>
    </row>
    <row r="78" spans="1:3" ht="22.5" customHeight="1">
      <c r="A78" s="7" t="s">
        <v>85</v>
      </c>
      <c r="B78" s="6">
        <v>121046</v>
      </c>
      <c r="C78" s="7" t="s">
        <v>297</v>
      </c>
    </row>
    <row r="79" spans="1:3" ht="22.5" customHeight="1">
      <c r="A79" s="7" t="s">
        <v>86</v>
      </c>
      <c r="B79" s="6">
        <v>121047</v>
      </c>
      <c r="C79" s="7" t="s">
        <v>297</v>
      </c>
    </row>
    <row r="80" spans="1:3" ht="22.5" customHeight="1">
      <c r="A80" s="7" t="s">
        <v>87</v>
      </c>
      <c r="B80" s="6">
        <v>121048</v>
      </c>
      <c r="C80" s="7" t="s">
        <v>297</v>
      </c>
    </row>
    <row r="81" spans="1:3" ht="22.5" customHeight="1">
      <c r="A81" s="7" t="s">
        <v>88</v>
      </c>
      <c r="B81" s="6">
        <v>121049</v>
      </c>
      <c r="C81" s="7" t="s">
        <v>297</v>
      </c>
    </row>
    <row r="82" spans="1:3" ht="22.5" customHeight="1">
      <c r="A82" s="7" t="s">
        <v>89</v>
      </c>
      <c r="B82" s="6">
        <v>121050</v>
      </c>
      <c r="C82" s="7" t="s">
        <v>297</v>
      </c>
    </row>
    <row r="83" spans="1:3" ht="22.5" customHeight="1">
      <c r="A83" s="7" t="s">
        <v>90</v>
      </c>
      <c r="B83" s="6">
        <v>121051</v>
      </c>
      <c r="C83" s="7" t="s">
        <v>297</v>
      </c>
    </row>
    <row r="84" spans="1:3" ht="22.5" customHeight="1">
      <c r="A84" s="7" t="s">
        <v>91</v>
      </c>
      <c r="B84" s="6">
        <v>121052</v>
      </c>
      <c r="C84" s="7" t="s">
        <v>297</v>
      </c>
    </row>
    <row r="85" spans="1:3" ht="22.5" customHeight="1">
      <c r="A85" s="7" t="s">
        <v>92</v>
      </c>
      <c r="B85" s="6">
        <v>121053</v>
      </c>
      <c r="C85" s="7" t="s">
        <v>297</v>
      </c>
    </row>
    <row r="86" spans="1:3" ht="22.5" customHeight="1">
      <c r="A86" s="7" t="s">
        <v>93</v>
      </c>
      <c r="B86" s="6">
        <v>121054</v>
      </c>
      <c r="C86" s="7" t="s">
        <v>297</v>
      </c>
    </row>
    <row r="87" spans="1:3" ht="22.5" customHeight="1">
      <c r="A87" s="7" t="s">
        <v>94</v>
      </c>
      <c r="B87" s="6">
        <v>121055</v>
      </c>
      <c r="C87" s="7" t="s">
        <v>297</v>
      </c>
    </row>
    <row r="88" spans="1:3" ht="22.5" customHeight="1">
      <c r="A88" s="7" t="s">
        <v>95</v>
      </c>
      <c r="B88" s="6">
        <v>121056</v>
      </c>
      <c r="C88" s="7" t="s">
        <v>297</v>
      </c>
    </row>
    <row r="89" spans="1:3" ht="22.5" customHeight="1">
      <c r="A89" s="7" t="s">
        <v>96</v>
      </c>
      <c r="B89" s="6">
        <v>121057</v>
      </c>
      <c r="C89" s="7" t="s">
        <v>297</v>
      </c>
    </row>
    <row r="90" spans="1:3" ht="22.5" customHeight="1">
      <c r="A90" s="7" t="s">
        <v>97</v>
      </c>
      <c r="B90" s="6">
        <v>121058</v>
      </c>
      <c r="C90" s="7" t="s">
        <v>297</v>
      </c>
    </row>
    <row r="91" spans="1:3" ht="22.5" customHeight="1">
      <c r="A91" s="7" t="s">
        <v>98</v>
      </c>
      <c r="B91" s="6">
        <v>121059</v>
      </c>
      <c r="C91" s="7" t="s">
        <v>297</v>
      </c>
    </row>
    <row r="92" spans="1:3" ht="22.5" customHeight="1">
      <c r="A92" s="7" t="s">
        <v>99</v>
      </c>
      <c r="B92" s="6">
        <v>121060</v>
      </c>
      <c r="C92" s="7" t="s">
        <v>297</v>
      </c>
    </row>
    <row r="93" spans="1:3" ht="22.5" customHeight="1">
      <c r="A93" s="7" t="s">
        <v>100</v>
      </c>
      <c r="B93" s="6">
        <v>121061</v>
      </c>
      <c r="C93" s="7" t="s">
        <v>297</v>
      </c>
    </row>
    <row r="94" spans="1:3" ht="22.5" customHeight="1">
      <c r="A94" s="7" t="s">
        <v>101</v>
      </c>
      <c r="B94" s="6">
        <v>121062</v>
      </c>
      <c r="C94" s="7" t="s">
        <v>297</v>
      </c>
    </row>
    <row r="95" spans="1:3" ht="22.5" customHeight="1">
      <c r="A95" s="7" t="s">
        <v>102</v>
      </c>
      <c r="B95" s="6">
        <v>121063</v>
      </c>
      <c r="C95" s="7" t="s">
        <v>297</v>
      </c>
    </row>
    <row r="96" spans="1:3" ht="22.5" customHeight="1">
      <c r="A96" s="7" t="s">
        <v>103</v>
      </c>
      <c r="B96" s="6">
        <v>121064</v>
      </c>
      <c r="C96" s="7" t="s">
        <v>297</v>
      </c>
    </row>
    <row r="97" spans="1:3" ht="22.5" customHeight="1">
      <c r="A97" s="7" t="s">
        <v>104</v>
      </c>
      <c r="B97" s="6">
        <v>121065</v>
      </c>
      <c r="C97" s="7" t="s">
        <v>297</v>
      </c>
    </row>
    <row r="98" spans="1:3" ht="22.5" customHeight="1">
      <c r="A98" s="7" t="s">
        <v>105</v>
      </c>
      <c r="B98" s="6">
        <v>121066</v>
      </c>
      <c r="C98" s="7" t="s">
        <v>297</v>
      </c>
    </row>
    <row r="99" spans="1:3" ht="22.5" customHeight="1">
      <c r="A99" s="7" t="s">
        <v>106</v>
      </c>
      <c r="B99" s="6">
        <v>121067</v>
      </c>
      <c r="C99" s="7" t="s">
        <v>297</v>
      </c>
    </row>
    <row r="100" spans="1:3" ht="22.5" customHeight="1">
      <c r="A100" s="7" t="s">
        <v>107</v>
      </c>
      <c r="B100" s="6">
        <v>121068</v>
      </c>
      <c r="C100" s="7" t="s">
        <v>297</v>
      </c>
    </row>
    <row r="101" spans="1:3" ht="22.5" customHeight="1">
      <c r="A101" s="7" t="s">
        <v>108</v>
      </c>
      <c r="B101" s="6">
        <v>121069</v>
      </c>
      <c r="C101" s="7" t="s">
        <v>297</v>
      </c>
    </row>
    <row r="102" spans="1:3" ht="22.5" customHeight="1">
      <c r="A102" s="7" t="s">
        <v>109</v>
      </c>
      <c r="B102" s="6">
        <v>121070</v>
      </c>
      <c r="C102" s="7" t="s">
        <v>297</v>
      </c>
    </row>
    <row r="103" spans="1:3" ht="22.5" customHeight="1">
      <c r="A103" s="7" t="s">
        <v>110</v>
      </c>
      <c r="B103" s="6">
        <v>121071</v>
      </c>
      <c r="C103" s="7" t="s">
        <v>297</v>
      </c>
    </row>
    <row r="104" spans="1:3" ht="22.5" customHeight="1">
      <c r="A104" s="7" t="s">
        <v>111</v>
      </c>
      <c r="B104" s="6">
        <v>121072</v>
      </c>
      <c r="C104" s="7" t="s">
        <v>297</v>
      </c>
    </row>
    <row r="105" spans="1:3" ht="22.5" customHeight="1">
      <c r="A105" s="7" t="s">
        <v>112</v>
      </c>
      <c r="B105" s="6">
        <v>121073</v>
      </c>
      <c r="C105" s="7" t="s">
        <v>297</v>
      </c>
    </row>
    <row r="106" spans="1:3" ht="22.5" customHeight="1">
      <c r="A106" s="7" t="s">
        <v>113</v>
      </c>
      <c r="B106" s="6">
        <v>121074</v>
      </c>
      <c r="C106" s="7" t="s">
        <v>297</v>
      </c>
    </row>
    <row r="107" spans="1:3" ht="22.5" customHeight="1">
      <c r="A107" s="7" t="s">
        <v>114</v>
      </c>
      <c r="B107" s="6">
        <v>121075</v>
      </c>
      <c r="C107" s="7" t="s">
        <v>297</v>
      </c>
    </row>
    <row r="108" spans="1:3" ht="22.5" customHeight="1">
      <c r="A108" s="7" t="s">
        <v>115</v>
      </c>
      <c r="B108" s="6">
        <v>121076</v>
      </c>
      <c r="C108" s="7" t="s">
        <v>297</v>
      </c>
    </row>
    <row r="109" spans="1:3" ht="22.5" customHeight="1">
      <c r="A109" s="7" t="s">
        <v>116</v>
      </c>
      <c r="B109" s="6">
        <v>121077</v>
      </c>
      <c r="C109" s="7" t="s">
        <v>297</v>
      </c>
    </row>
    <row r="110" spans="1:3" ht="22.5" customHeight="1">
      <c r="A110" s="7" t="s">
        <v>117</v>
      </c>
      <c r="B110" s="6">
        <v>121078</v>
      </c>
      <c r="C110" s="7" t="s">
        <v>297</v>
      </c>
    </row>
    <row r="111" spans="1:3" ht="22.5" customHeight="1">
      <c r="A111" s="7" t="s">
        <v>118</v>
      </c>
      <c r="B111" s="6">
        <v>121079</v>
      </c>
      <c r="C111" s="7" t="s">
        <v>297</v>
      </c>
    </row>
    <row r="112" spans="1:3" ht="22.5" customHeight="1">
      <c r="A112" s="7" t="s">
        <v>119</v>
      </c>
      <c r="B112" s="6">
        <v>121080</v>
      </c>
      <c r="C112" s="7" t="s">
        <v>297</v>
      </c>
    </row>
    <row r="113" spans="1:3" ht="22.5" customHeight="1">
      <c r="A113" s="7" t="s">
        <v>120</v>
      </c>
      <c r="B113" s="6">
        <v>121081</v>
      </c>
      <c r="C113" s="7" t="s">
        <v>297</v>
      </c>
    </row>
    <row r="114" spans="1:3" ht="22.5" customHeight="1">
      <c r="A114" s="7" t="s">
        <v>121</v>
      </c>
      <c r="B114" s="6">
        <v>121082</v>
      </c>
      <c r="C114" s="7" t="s">
        <v>297</v>
      </c>
    </row>
    <row r="115" spans="1:3" ht="22.5" customHeight="1">
      <c r="A115" s="7" t="s">
        <v>122</v>
      </c>
      <c r="B115" s="6">
        <v>121083</v>
      </c>
      <c r="C115" s="7" t="s">
        <v>297</v>
      </c>
    </row>
    <row r="116" spans="1:3" ht="22.5" customHeight="1">
      <c r="A116" s="7" t="s">
        <v>123</v>
      </c>
      <c r="B116" s="6">
        <v>121084</v>
      </c>
      <c r="C116" s="7" t="s">
        <v>297</v>
      </c>
    </row>
    <row r="117" spans="1:3" ht="22.5" customHeight="1">
      <c r="A117" s="7" t="s">
        <v>124</v>
      </c>
      <c r="B117" s="6">
        <v>121085</v>
      </c>
      <c r="C117" s="7" t="s">
        <v>297</v>
      </c>
    </row>
    <row r="118" spans="1:3" ht="22.5" customHeight="1">
      <c r="A118" s="7" t="s">
        <v>125</v>
      </c>
      <c r="B118" s="6">
        <v>121086</v>
      </c>
      <c r="C118" s="7" t="s">
        <v>297</v>
      </c>
    </row>
    <row r="119" spans="1:3" ht="22.5" customHeight="1">
      <c r="A119" s="7" t="s">
        <v>126</v>
      </c>
      <c r="B119" s="6">
        <v>121087</v>
      </c>
      <c r="C119" s="7" t="s">
        <v>297</v>
      </c>
    </row>
    <row r="120" spans="1:3" ht="22.5" customHeight="1">
      <c r="A120" s="7" t="s">
        <v>127</v>
      </c>
      <c r="B120" s="6">
        <v>121088</v>
      </c>
      <c r="C120" s="7" t="s">
        <v>297</v>
      </c>
    </row>
    <row r="121" spans="1:3" ht="22.5" customHeight="1">
      <c r="A121" s="7" t="s">
        <v>128</v>
      </c>
      <c r="B121" s="6">
        <v>121089</v>
      </c>
      <c r="C121" s="7" t="s">
        <v>297</v>
      </c>
    </row>
    <row r="122" spans="1:3" ht="22.5" customHeight="1">
      <c r="A122" s="7" t="s">
        <v>129</v>
      </c>
      <c r="B122" s="6">
        <v>121090</v>
      </c>
      <c r="C122" s="7" t="s">
        <v>297</v>
      </c>
    </row>
    <row r="123" spans="1:3" ht="22.5" customHeight="1">
      <c r="A123" s="7" t="s">
        <v>130</v>
      </c>
      <c r="B123" s="6">
        <v>121091</v>
      </c>
      <c r="C123" s="7" t="s">
        <v>297</v>
      </c>
    </row>
    <row r="124" spans="1:3" ht="22.5" customHeight="1">
      <c r="A124" s="7" t="s">
        <v>131</v>
      </c>
      <c r="B124" s="6">
        <v>121092</v>
      </c>
      <c r="C124" s="7" t="s">
        <v>297</v>
      </c>
    </row>
    <row r="125" spans="1:3" ht="22.5" customHeight="1">
      <c r="A125" s="7" t="s">
        <v>132</v>
      </c>
      <c r="B125" s="6">
        <v>121093</v>
      </c>
      <c r="C125" s="7" t="s">
        <v>297</v>
      </c>
    </row>
    <row r="126" spans="1:3" ht="22.5" customHeight="1">
      <c r="A126" s="7" t="s">
        <v>133</v>
      </c>
      <c r="B126" s="6">
        <v>121094</v>
      </c>
      <c r="C126" s="7" t="s">
        <v>297</v>
      </c>
    </row>
    <row r="127" spans="1:3" ht="22.5" customHeight="1">
      <c r="A127" s="7" t="s">
        <v>134</v>
      </c>
      <c r="B127" s="6">
        <v>121095</v>
      </c>
      <c r="C127" s="7" t="s">
        <v>297</v>
      </c>
    </row>
    <row r="128" spans="1:3" ht="22.5" customHeight="1">
      <c r="A128" s="7" t="s">
        <v>135</v>
      </c>
      <c r="B128" s="6">
        <v>121096</v>
      </c>
      <c r="C128" s="7" t="s">
        <v>297</v>
      </c>
    </row>
    <row r="129" spans="1:3" ht="22.5" customHeight="1">
      <c r="A129" s="7" t="s">
        <v>136</v>
      </c>
      <c r="B129" s="6">
        <v>121097</v>
      </c>
      <c r="C129" s="7" t="s">
        <v>297</v>
      </c>
    </row>
    <row r="130" spans="1:3" ht="22.5" customHeight="1">
      <c r="A130" s="7" t="s">
        <v>137</v>
      </c>
      <c r="B130" s="6">
        <v>121098</v>
      </c>
      <c r="C130" s="7" t="s">
        <v>297</v>
      </c>
    </row>
    <row r="131" spans="1:3" ht="22.5" customHeight="1">
      <c r="A131" s="7" t="s">
        <v>138</v>
      </c>
      <c r="B131" s="6">
        <v>121099</v>
      </c>
      <c r="C131" s="7" t="s">
        <v>297</v>
      </c>
    </row>
    <row r="132" spans="1:3" ht="22.5" customHeight="1">
      <c r="A132" s="7" t="s">
        <v>139</v>
      </c>
      <c r="B132" s="6">
        <v>121100</v>
      </c>
      <c r="C132" s="7" t="s">
        <v>297</v>
      </c>
    </row>
    <row r="133" spans="1:3" ht="22.5" customHeight="1">
      <c r="A133" s="7" t="s">
        <v>140</v>
      </c>
      <c r="B133" s="6">
        <v>121101</v>
      </c>
      <c r="C133" s="7" t="s">
        <v>297</v>
      </c>
    </row>
    <row r="134" spans="1:3" ht="22.5" customHeight="1">
      <c r="A134" s="7" t="s">
        <v>141</v>
      </c>
      <c r="B134" s="6">
        <v>121102</v>
      </c>
      <c r="C134" s="7" t="s">
        <v>297</v>
      </c>
    </row>
    <row r="135" spans="1:3" ht="22.5" customHeight="1">
      <c r="A135" s="7" t="s">
        <v>142</v>
      </c>
      <c r="B135" s="6">
        <v>121103</v>
      </c>
      <c r="C135" s="7" t="s">
        <v>297</v>
      </c>
    </row>
    <row r="136" spans="1:3" ht="22.5" customHeight="1">
      <c r="A136" s="7" t="s">
        <v>143</v>
      </c>
      <c r="B136" s="6">
        <v>121104</v>
      </c>
      <c r="C136" s="7" t="s">
        <v>297</v>
      </c>
    </row>
    <row r="137" spans="1:3" ht="22.5" customHeight="1">
      <c r="A137" s="7" t="s">
        <v>144</v>
      </c>
      <c r="B137" s="6">
        <v>121105</v>
      </c>
      <c r="C137" s="7" t="s">
        <v>297</v>
      </c>
    </row>
    <row r="138" spans="1:3" ht="22.5" customHeight="1">
      <c r="A138" s="7" t="s">
        <v>145</v>
      </c>
      <c r="B138" s="6">
        <v>121106</v>
      </c>
      <c r="C138" s="7" t="s">
        <v>297</v>
      </c>
    </row>
    <row r="139" spans="1:3" ht="22.5" customHeight="1">
      <c r="A139" s="7" t="s">
        <v>147</v>
      </c>
      <c r="B139" s="6">
        <v>121999</v>
      </c>
      <c r="C139" s="7" t="s">
        <v>297</v>
      </c>
    </row>
    <row r="140" spans="1:3" ht="22.5" customHeight="1">
      <c r="A140" s="7" t="s">
        <v>148</v>
      </c>
      <c r="B140" s="6">
        <v>123001</v>
      </c>
      <c r="C140" s="7" t="s">
        <v>298</v>
      </c>
    </row>
    <row r="141" spans="1:3" ht="22.5" customHeight="1">
      <c r="A141" s="7" t="s">
        <v>149</v>
      </c>
      <c r="B141" s="6">
        <v>123002</v>
      </c>
      <c r="C141" s="7" t="s">
        <v>298</v>
      </c>
    </row>
    <row r="142" spans="1:3" ht="22.5" customHeight="1">
      <c r="A142" s="7" t="s">
        <v>150</v>
      </c>
      <c r="B142" s="6">
        <v>123003</v>
      </c>
      <c r="C142" s="7" t="s">
        <v>298</v>
      </c>
    </row>
    <row r="143" spans="1:3" ht="22.5" customHeight="1">
      <c r="A143" s="7" t="s">
        <v>151</v>
      </c>
      <c r="B143" s="6">
        <v>123004</v>
      </c>
      <c r="C143" s="7" t="s">
        <v>298</v>
      </c>
    </row>
    <row r="144" spans="1:3" ht="22.5" customHeight="1">
      <c r="A144" s="7" t="s">
        <v>152</v>
      </c>
      <c r="B144" s="6">
        <v>123005</v>
      </c>
      <c r="C144" s="7" t="s">
        <v>298</v>
      </c>
    </row>
    <row r="145" spans="1:3" ht="22.5" customHeight="1">
      <c r="A145" s="7" t="s">
        <v>153</v>
      </c>
      <c r="B145" s="6">
        <v>123006</v>
      </c>
      <c r="C145" s="7" t="s">
        <v>298</v>
      </c>
    </row>
    <row r="146" spans="1:3" ht="22.5" customHeight="1">
      <c r="A146" s="7" t="s">
        <v>154</v>
      </c>
      <c r="B146" s="6">
        <v>123007</v>
      </c>
      <c r="C146" s="7" t="s">
        <v>298</v>
      </c>
    </row>
    <row r="147" spans="1:3" ht="22.5" customHeight="1">
      <c r="A147" s="7" t="s">
        <v>155</v>
      </c>
      <c r="B147" s="6">
        <v>123008</v>
      </c>
      <c r="C147" s="7" t="s">
        <v>298</v>
      </c>
    </row>
    <row r="148" spans="1:3" ht="22.5" customHeight="1">
      <c r="A148" s="7" t="s">
        <v>156</v>
      </c>
      <c r="B148" s="6">
        <v>123009</v>
      </c>
      <c r="C148" s="7" t="s">
        <v>298</v>
      </c>
    </row>
    <row r="149" spans="1:3" ht="22.5" customHeight="1">
      <c r="A149" s="7" t="s">
        <v>157</v>
      </c>
      <c r="B149" s="6">
        <v>123010</v>
      </c>
      <c r="C149" s="7" t="s">
        <v>298</v>
      </c>
    </row>
    <row r="150" spans="1:3" ht="22.5" customHeight="1">
      <c r="A150" s="7" t="s">
        <v>158</v>
      </c>
      <c r="B150" s="6">
        <v>123011</v>
      </c>
      <c r="C150" s="7" t="s">
        <v>298</v>
      </c>
    </row>
    <row r="151" spans="1:3" ht="22.5" customHeight="1">
      <c r="A151" s="7" t="s">
        <v>159</v>
      </c>
      <c r="B151" s="6">
        <v>123012</v>
      </c>
      <c r="C151" s="7" t="s">
        <v>298</v>
      </c>
    </row>
    <row r="152" spans="1:3" ht="22.5" customHeight="1">
      <c r="A152" s="7" t="s">
        <v>160</v>
      </c>
      <c r="B152" s="6">
        <v>123013</v>
      </c>
      <c r="C152" s="7" t="s">
        <v>298</v>
      </c>
    </row>
    <row r="153" spans="1:3" ht="22.5" customHeight="1">
      <c r="A153" s="7" t="s">
        <v>161</v>
      </c>
      <c r="B153" s="6">
        <v>123014</v>
      </c>
      <c r="C153" s="7" t="s">
        <v>298</v>
      </c>
    </row>
    <row r="154" spans="1:3" ht="22.5" customHeight="1">
      <c r="A154" s="7" t="s">
        <v>162</v>
      </c>
      <c r="B154" s="6">
        <v>123015</v>
      </c>
      <c r="C154" s="7" t="s">
        <v>298</v>
      </c>
    </row>
    <row r="155" spans="1:3" ht="22.5" customHeight="1">
      <c r="A155" s="7" t="s">
        <v>163</v>
      </c>
      <c r="B155" s="6">
        <v>123016</v>
      </c>
      <c r="C155" s="7" t="s">
        <v>298</v>
      </c>
    </row>
    <row r="156" spans="1:3" ht="22.5" customHeight="1">
      <c r="A156" s="7" t="s">
        <v>164</v>
      </c>
      <c r="B156" s="6">
        <v>123017</v>
      </c>
      <c r="C156" s="7" t="s">
        <v>298</v>
      </c>
    </row>
    <row r="157" spans="1:3" ht="22.5" customHeight="1">
      <c r="A157" s="7" t="s">
        <v>165</v>
      </c>
      <c r="B157" s="6">
        <v>123018</v>
      </c>
      <c r="C157" s="7" t="s">
        <v>298</v>
      </c>
    </row>
    <row r="158" spans="1:3" ht="22.5" customHeight="1">
      <c r="A158" s="7" t="s">
        <v>166</v>
      </c>
      <c r="B158" s="6">
        <v>123019</v>
      </c>
      <c r="C158" s="7" t="s">
        <v>298</v>
      </c>
    </row>
    <row r="159" spans="1:3" ht="22.5" customHeight="1">
      <c r="A159" s="7" t="s">
        <v>167</v>
      </c>
      <c r="B159" s="6">
        <v>123020</v>
      </c>
      <c r="C159" s="7" t="s">
        <v>298</v>
      </c>
    </row>
    <row r="160" spans="1:3" ht="22.5" customHeight="1">
      <c r="A160" s="7" t="s">
        <v>168</v>
      </c>
      <c r="B160" s="6">
        <v>123021</v>
      </c>
      <c r="C160" s="7" t="s">
        <v>298</v>
      </c>
    </row>
    <row r="161" spans="1:3" ht="22.5" customHeight="1">
      <c r="A161" s="7" t="s">
        <v>169</v>
      </c>
      <c r="B161" s="6">
        <v>123022</v>
      </c>
      <c r="C161" s="7" t="s">
        <v>298</v>
      </c>
    </row>
    <row r="162" spans="1:3" ht="22.5" customHeight="1">
      <c r="A162" s="7" t="s">
        <v>170</v>
      </c>
      <c r="B162" s="6">
        <v>123023</v>
      </c>
      <c r="C162" s="7" t="s">
        <v>298</v>
      </c>
    </row>
    <row r="163" spans="1:3" ht="22.5" customHeight="1">
      <c r="A163" s="7" t="s">
        <v>171</v>
      </c>
      <c r="B163" s="6">
        <v>123024</v>
      </c>
      <c r="C163" s="7" t="s">
        <v>298</v>
      </c>
    </row>
    <row r="164" spans="1:3" ht="22.5" customHeight="1">
      <c r="A164" s="7" t="s">
        <v>172</v>
      </c>
      <c r="B164" s="6">
        <v>123025</v>
      </c>
      <c r="C164" s="7" t="s">
        <v>298</v>
      </c>
    </row>
    <row r="165" spans="1:3" ht="22.5" customHeight="1">
      <c r="A165" s="7" t="s">
        <v>173</v>
      </c>
      <c r="B165" s="6">
        <v>123026</v>
      </c>
      <c r="C165" s="7" t="s">
        <v>298</v>
      </c>
    </row>
    <row r="166" spans="1:3" ht="22.5" customHeight="1">
      <c r="A166" s="7" t="s">
        <v>174</v>
      </c>
      <c r="B166" s="6">
        <v>123027</v>
      </c>
      <c r="C166" s="7" t="s">
        <v>298</v>
      </c>
    </row>
    <row r="167" spans="1:3" ht="22.5" customHeight="1">
      <c r="A167" s="7" t="s">
        <v>175</v>
      </c>
      <c r="B167" s="6">
        <v>123028</v>
      </c>
      <c r="C167" s="7" t="s">
        <v>298</v>
      </c>
    </row>
    <row r="168" spans="1:3" ht="22.5" customHeight="1">
      <c r="A168" s="7" t="s">
        <v>176</v>
      </c>
      <c r="B168" s="6">
        <v>123029</v>
      </c>
      <c r="C168" s="7" t="s">
        <v>298</v>
      </c>
    </row>
    <row r="169" spans="1:3" ht="22.5" customHeight="1">
      <c r="A169" s="7" t="s">
        <v>177</v>
      </c>
      <c r="B169" s="6">
        <v>123030</v>
      </c>
      <c r="C169" s="7" t="s">
        <v>298</v>
      </c>
    </row>
    <row r="170" spans="1:3" ht="22.5" customHeight="1">
      <c r="A170" s="7" t="s">
        <v>178</v>
      </c>
      <c r="B170" s="6">
        <v>123031</v>
      </c>
      <c r="C170" s="7" t="s">
        <v>298</v>
      </c>
    </row>
    <row r="171" spans="1:3" ht="22.5" customHeight="1">
      <c r="A171" s="7" t="s">
        <v>179</v>
      </c>
      <c r="B171" s="6">
        <v>123032</v>
      </c>
      <c r="C171" s="7" t="s">
        <v>298</v>
      </c>
    </row>
    <row r="172" spans="1:3" ht="22.5" customHeight="1">
      <c r="A172" s="7" t="s">
        <v>180</v>
      </c>
      <c r="B172" s="6">
        <v>123033</v>
      </c>
      <c r="C172" s="7" t="s">
        <v>298</v>
      </c>
    </row>
    <row r="173" spans="1:3" ht="22.5" customHeight="1">
      <c r="A173" s="7" t="s">
        <v>181</v>
      </c>
      <c r="B173" s="6">
        <v>123034</v>
      </c>
      <c r="C173" s="7" t="s">
        <v>298</v>
      </c>
    </row>
    <row r="174" spans="1:3" ht="22.5" customHeight="1">
      <c r="A174" s="7" t="s">
        <v>182</v>
      </c>
      <c r="B174" s="6">
        <v>123035</v>
      </c>
      <c r="C174" s="7" t="s">
        <v>298</v>
      </c>
    </row>
    <row r="175" spans="1:3" ht="22.5" customHeight="1">
      <c r="A175" s="7" t="s">
        <v>183</v>
      </c>
      <c r="B175" s="6">
        <v>123036</v>
      </c>
      <c r="C175" s="7" t="s">
        <v>298</v>
      </c>
    </row>
    <row r="176" spans="1:3" ht="22.5" customHeight="1">
      <c r="A176" s="7" t="s">
        <v>184</v>
      </c>
      <c r="B176" s="6">
        <v>123999</v>
      </c>
      <c r="C176" s="7" t="s">
        <v>298</v>
      </c>
    </row>
    <row r="177" spans="1:3" ht="22.5" customHeight="1">
      <c r="A177" s="7" t="s">
        <v>185</v>
      </c>
      <c r="B177" s="6">
        <v>124001</v>
      </c>
      <c r="C177" s="7" t="s">
        <v>299</v>
      </c>
    </row>
    <row r="178" spans="1:3" ht="22.5" customHeight="1">
      <c r="A178" s="7" t="s">
        <v>186</v>
      </c>
      <c r="B178" s="6">
        <v>124002</v>
      </c>
      <c r="C178" s="7" t="s">
        <v>299</v>
      </c>
    </row>
    <row r="179" spans="1:3" ht="22.5" customHeight="1">
      <c r="A179" s="7" t="s">
        <v>187</v>
      </c>
      <c r="B179" s="6">
        <v>124003</v>
      </c>
      <c r="C179" s="7" t="s">
        <v>299</v>
      </c>
    </row>
    <row r="180" spans="1:3" ht="22.5" customHeight="1">
      <c r="A180" s="7" t="s">
        <v>188</v>
      </c>
      <c r="B180" s="6">
        <v>124004</v>
      </c>
      <c r="C180" s="7" t="s">
        <v>299</v>
      </c>
    </row>
    <row r="181" spans="1:3" ht="22.5" customHeight="1">
      <c r="A181" s="7" t="s">
        <v>189</v>
      </c>
      <c r="B181" s="6">
        <v>124005</v>
      </c>
      <c r="C181" s="7" t="s">
        <v>299</v>
      </c>
    </row>
    <row r="182" spans="1:3" ht="22.5" customHeight="1">
      <c r="A182" s="7" t="s">
        <v>190</v>
      </c>
      <c r="B182" s="6">
        <v>124006</v>
      </c>
      <c r="C182" s="7" t="s">
        <v>299</v>
      </c>
    </row>
    <row r="183" spans="1:3" ht="22.5" customHeight="1">
      <c r="A183" s="7" t="s">
        <v>191</v>
      </c>
      <c r="B183" s="6">
        <v>124007</v>
      </c>
      <c r="C183" s="7" t="s">
        <v>299</v>
      </c>
    </row>
    <row r="184" spans="1:3" ht="22.5" customHeight="1">
      <c r="A184" s="7" t="s">
        <v>192</v>
      </c>
      <c r="B184" s="6">
        <v>124008</v>
      </c>
      <c r="C184" s="7" t="s">
        <v>299</v>
      </c>
    </row>
    <row r="185" spans="1:3" ht="22.5" customHeight="1">
      <c r="A185" s="7" t="s">
        <v>193</v>
      </c>
      <c r="B185" s="6">
        <v>124009</v>
      </c>
      <c r="C185" s="7" t="s">
        <v>299</v>
      </c>
    </row>
    <row r="186" spans="1:3" ht="22.5" customHeight="1">
      <c r="A186" s="7" t="s">
        <v>194</v>
      </c>
      <c r="B186" s="6">
        <v>124010</v>
      </c>
      <c r="C186" s="7" t="s">
        <v>299</v>
      </c>
    </row>
    <row r="187" spans="1:3" ht="22.5" customHeight="1">
      <c r="A187" s="7" t="s">
        <v>195</v>
      </c>
      <c r="B187" s="6">
        <v>124999</v>
      </c>
      <c r="C187" s="7" t="s">
        <v>299</v>
      </c>
    </row>
    <row r="188" spans="1:3" ht="22.5" customHeight="1">
      <c r="A188" s="7" t="s">
        <v>196</v>
      </c>
      <c r="B188" s="6">
        <v>125001</v>
      </c>
      <c r="C188" s="7" t="s">
        <v>300</v>
      </c>
    </row>
    <row r="189" spans="1:3" ht="22.5" customHeight="1">
      <c r="A189" s="7" t="s">
        <v>197</v>
      </c>
      <c r="B189" s="6">
        <v>125002</v>
      </c>
      <c r="C189" s="7" t="s">
        <v>300</v>
      </c>
    </row>
    <row r="190" spans="1:3" ht="22.5" customHeight="1">
      <c r="A190" s="7" t="s">
        <v>198</v>
      </c>
      <c r="B190" s="6">
        <v>125003</v>
      </c>
      <c r="C190" s="7" t="s">
        <v>300</v>
      </c>
    </row>
    <row r="191" spans="1:3" ht="22.5" customHeight="1">
      <c r="A191" s="7" t="s">
        <v>199</v>
      </c>
      <c r="B191" s="6">
        <v>125004</v>
      </c>
      <c r="C191" s="7" t="s">
        <v>300</v>
      </c>
    </row>
    <row r="192" spans="1:3" ht="22.5" customHeight="1">
      <c r="A192" s="7" t="s">
        <v>200</v>
      </c>
      <c r="B192" s="6">
        <v>125005</v>
      </c>
      <c r="C192" s="7" t="s">
        <v>300</v>
      </c>
    </row>
    <row r="193" spans="1:3" ht="22.5" customHeight="1">
      <c r="A193" s="7" t="s">
        <v>201</v>
      </c>
      <c r="B193" s="6">
        <v>125006</v>
      </c>
      <c r="C193" s="7" t="s">
        <v>300</v>
      </c>
    </row>
    <row r="194" spans="1:3" ht="22.5" customHeight="1">
      <c r="A194" s="7" t="s">
        <v>202</v>
      </c>
      <c r="B194" s="6">
        <v>125007</v>
      </c>
      <c r="C194" s="7" t="s">
        <v>300</v>
      </c>
    </row>
    <row r="195" spans="1:3" ht="22.5" customHeight="1">
      <c r="A195" s="7" t="s">
        <v>203</v>
      </c>
      <c r="B195" s="6">
        <v>125008</v>
      </c>
      <c r="C195" s="7" t="s">
        <v>300</v>
      </c>
    </row>
    <row r="196" spans="1:3" ht="22.5" customHeight="1">
      <c r="A196" s="7" t="s">
        <v>204</v>
      </c>
      <c r="B196" s="6">
        <v>125009</v>
      </c>
      <c r="C196" s="7" t="s">
        <v>300</v>
      </c>
    </row>
    <row r="197" spans="1:3" ht="22.5" customHeight="1">
      <c r="A197" s="7" t="s">
        <v>205</v>
      </c>
      <c r="B197" s="6">
        <v>125010</v>
      </c>
      <c r="C197" s="7" t="s">
        <v>300</v>
      </c>
    </row>
    <row r="198" spans="1:3" ht="22.5" customHeight="1">
      <c r="A198" s="7" t="s">
        <v>206</v>
      </c>
      <c r="B198" s="6">
        <v>125011</v>
      </c>
      <c r="C198" s="7" t="s">
        <v>300</v>
      </c>
    </row>
    <row r="199" spans="1:3" ht="22.5" customHeight="1">
      <c r="A199" s="7" t="s">
        <v>207</v>
      </c>
      <c r="B199" s="6">
        <v>125012</v>
      </c>
      <c r="C199" s="7" t="s">
        <v>300</v>
      </c>
    </row>
    <row r="200" spans="1:3" ht="22.5" customHeight="1">
      <c r="A200" s="7" t="s">
        <v>208</v>
      </c>
      <c r="B200" s="6">
        <v>125013</v>
      </c>
      <c r="C200" s="7" t="s">
        <v>300</v>
      </c>
    </row>
    <row r="201" spans="1:3" ht="22.5" customHeight="1">
      <c r="A201" s="7" t="s">
        <v>209</v>
      </c>
      <c r="B201" s="6">
        <v>125999</v>
      </c>
      <c r="C201" s="7" t="s">
        <v>300</v>
      </c>
    </row>
    <row r="202" spans="1:3" ht="22.5" customHeight="1">
      <c r="A202" s="7" t="s">
        <v>210</v>
      </c>
      <c r="B202" s="6">
        <v>126001</v>
      </c>
      <c r="C202" s="7" t="s">
        <v>301</v>
      </c>
    </row>
    <row r="203" spans="1:3" ht="22.5" customHeight="1">
      <c r="A203" s="7" t="s">
        <v>211</v>
      </c>
      <c r="B203" s="6">
        <v>126002</v>
      </c>
      <c r="C203" s="7" t="s">
        <v>301</v>
      </c>
    </row>
    <row r="204" spans="1:3" ht="22.5" customHeight="1">
      <c r="A204" s="7" t="s">
        <v>212</v>
      </c>
      <c r="B204" s="6">
        <v>126003</v>
      </c>
      <c r="C204" s="7" t="s">
        <v>301</v>
      </c>
    </row>
    <row r="205" spans="1:3" ht="22.5" customHeight="1">
      <c r="A205" s="7" t="s">
        <v>213</v>
      </c>
      <c r="B205" s="6">
        <v>126004</v>
      </c>
      <c r="C205" s="7" t="s">
        <v>301</v>
      </c>
    </row>
    <row r="206" spans="1:3" ht="22.5" customHeight="1">
      <c r="A206" s="7" t="s">
        <v>214</v>
      </c>
      <c r="B206" s="6">
        <v>126005</v>
      </c>
      <c r="C206" s="7" t="s">
        <v>301</v>
      </c>
    </row>
    <row r="207" spans="1:3" ht="22.5" customHeight="1">
      <c r="A207" s="7" t="s">
        <v>215</v>
      </c>
      <c r="B207" s="6">
        <v>126006</v>
      </c>
      <c r="C207" s="7" t="s">
        <v>301</v>
      </c>
    </row>
    <row r="208" spans="1:3" ht="22.5" customHeight="1">
      <c r="A208" s="7" t="s">
        <v>216</v>
      </c>
      <c r="B208" s="6">
        <v>126007</v>
      </c>
      <c r="C208" s="7" t="s">
        <v>301</v>
      </c>
    </row>
    <row r="209" spans="1:3" ht="22.5" customHeight="1">
      <c r="A209" s="7" t="s">
        <v>217</v>
      </c>
      <c r="B209" s="6">
        <v>126999</v>
      </c>
      <c r="C209" s="7" t="s">
        <v>301</v>
      </c>
    </row>
    <row r="210" spans="1:3" ht="22.5" customHeight="1">
      <c r="A210" s="7" t="s">
        <v>218</v>
      </c>
      <c r="B210" s="6">
        <v>127001</v>
      </c>
      <c r="C210" s="7" t="s">
        <v>302</v>
      </c>
    </row>
    <row r="211" spans="1:3" ht="22.5" customHeight="1">
      <c r="A211" s="7" t="s">
        <v>219</v>
      </c>
      <c r="B211" s="6">
        <v>127002</v>
      </c>
      <c r="C211" s="7" t="s">
        <v>302</v>
      </c>
    </row>
    <row r="212" spans="1:3" ht="22.5" customHeight="1">
      <c r="A212" s="7" t="s">
        <v>220</v>
      </c>
      <c r="B212" s="6">
        <v>127003</v>
      </c>
      <c r="C212" s="7" t="s">
        <v>302</v>
      </c>
    </row>
    <row r="213" spans="1:3" ht="22.5" customHeight="1">
      <c r="A213" s="7" t="s">
        <v>221</v>
      </c>
      <c r="B213" s="6">
        <v>127004</v>
      </c>
      <c r="C213" s="7" t="s">
        <v>302</v>
      </c>
    </row>
    <row r="214" spans="1:3" ht="22.5" customHeight="1">
      <c r="A214" s="7" t="s">
        <v>222</v>
      </c>
      <c r="B214" s="6">
        <v>127005</v>
      </c>
      <c r="C214" s="7" t="s">
        <v>302</v>
      </c>
    </row>
    <row r="215" spans="1:3" ht="22.5" customHeight="1">
      <c r="A215" s="7" t="s">
        <v>223</v>
      </c>
      <c r="B215" s="6">
        <v>127006</v>
      </c>
      <c r="C215" s="7" t="s">
        <v>302</v>
      </c>
    </row>
    <row r="216" spans="1:3" ht="22.5" customHeight="1">
      <c r="A216" s="7" t="s">
        <v>224</v>
      </c>
      <c r="B216" s="6">
        <v>127007</v>
      </c>
      <c r="C216" s="7" t="s">
        <v>302</v>
      </c>
    </row>
    <row r="217" spans="1:3" ht="22.5" customHeight="1">
      <c r="A217" s="7" t="s">
        <v>225</v>
      </c>
      <c r="B217" s="6">
        <v>127008</v>
      </c>
      <c r="C217" s="7" t="s">
        <v>302</v>
      </c>
    </row>
    <row r="218" spans="1:3" ht="22.5" customHeight="1">
      <c r="A218" s="7" t="s">
        <v>226</v>
      </c>
      <c r="B218" s="6">
        <v>127009</v>
      </c>
      <c r="C218" s="7" t="s">
        <v>302</v>
      </c>
    </row>
    <row r="219" spans="1:3" ht="22.5" customHeight="1">
      <c r="A219" s="7" t="s">
        <v>227</v>
      </c>
      <c r="B219" s="6">
        <v>127010</v>
      </c>
      <c r="C219" s="7" t="s">
        <v>302</v>
      </c>
    </row>
    <row r="220" spans="1:3" ht="22.5" customHeight="1">
      <c r="A220" s="7" t="s">
        <v>228</v>
      </c>
      <c r="B220" s="6">
        <v>127011</v>
      </c>
      <c r="C220" s="7" t="s">
        <v>302</v>
      </c>
    </row>
    <row r="221" spans="1:3" ht="22.5" customHeight="1">
      <c r="A221" s="7" t="s">
        <v>229</v>
      </c>
      <c r="B221" s="6">
        <v>127012</v>
      </c>
      <c r="C221" s="7" t="s">
        <v>302</v>
      </c>
    </row>
    <row r="222" spans="1:3" ht="22.5" customHeight="1">
      <c r="A222" s="7" t="s">
        <v>230</v>
      </c>
      <c r="B222" s="6">
        <v>127013</v>
      </c>
      <c r="C222" s="7" t="s">
        <v>302</v>
      </c>
    </row>
    <row r="223" spans="1:3" ht="22.5" customHeight="1">
      <c r="A223" s="7" t="s">
        <v>231</v>
      </c>
      <c r="B223" s="6">
        <v>127014</v>
      </c>
      <c r="C223" s="7" t="s">
        <v>302</v>
      </c>
    </row>
    <row r="224" spans="1:3" ht="22.5" customHeight="1">
      <c r="A224" s="7" t="s">
        <v>232</v>
      </c>
      <c r="B224" s="6">
        <v>127015</v>
      </c>
      <c r="C224" s="7" t="s">
        <v>302</v>
      </c>
    </row>
    <row r="225" spans="1:3" ht="22.5" customHeight="1">
      <c r="A225" s="7" t="s">
        <v>233</v>
      </c>
      <c r="B225" s="6">
        <v>127016</v>
      </c>
      <c r="C225" s="7" t="s">
        <v>302</v>
      </c>
    </row>
    <row r="226" spans="1:3" ht="22.5" customHeight="1">
      <c r="A226" s="7" t="s">
        <v>234</v>
      </c>
      <c r="B226" s="6">
        <v>127017</v>
      </c>
      <c r="C226" s="7" t="s">
        <v>302</v>
      </c>
    </row>
    <row r="227" spans="1:3" ht="22.5" customHeight="1">
      <c r="A227" s="7" t="s">
        <v>235</v>
      </c>
      <c r="B227" s="6">
        <v>127018</v>
      </c>
      <c r="C227" s="7" t="s">
        <v>302</v>
      </c>
    </row>
    <row r="228" spans="1:3" ht="22.5" customHeight="1">
      <c r="A228" s="7" t="s">
        <v>236</v>
      </c>
      <c r="B228" s="6">
        <v>127019</v>
      </c>
      <c r="C228" s="7" t="s">
        <v>302</v>
      </c>
    </row>
    <row r="229" spans="1:3" ht="22.5" customHeight="1">
      <c r="A229" s="7" t="s">
        <v>237</v>
      </c>
      <c r="B229" s="6">
        <v>127020</v>
      </c>
      <c r="C229" s="7" t="s">
        <v>302</v>
      </c>
    </row>
    <row r="230" spans="1:3" ht="22.5" customHeight="1">
      <c r="A230" s="7" t="s">
        <v>238</v>
      </c>
      <c r="B230" s="6">
        <v>127021</v>
      </c>
      <c r="C230" s="7" t="s">
        <v>302</v>
      </c>
    </row>
    <row r="231" spans="1:3" ht="22.5" customHeight="1">
      <c r="A231" s="7" t="s">
        <v>239</v>
      </c>
      <c r="B231" s="6">
        <v>127022</v>
      </c>
      <c r="C231" s="7" t="s">
        <v>302</v>
      </c>
    </row>
    <row r="232" spans="1:3" ht="22.5" customHeight="1">
      <c r="A232" s="7" t="s">
        <v>240</v>
      </c>
      <c r="B232" s="6">
        <v>127023</v>
      </c>
      <c r="C232" s="7" t="s">
        <v>302</v>
      </c>
    </row>
    <row r="233" spans="1:3" ht="22.5" customHeight="1">
      <c r="A233" s="7" t="s">
        <v>241</v>
      </c>
      <c r="B233" s="6">
        <v>127024</v>
      </c>
      <c r="C233" s="7" t="s">
        <v>302</v>
      </c>
    </row>
    <row r="234" spans="1:3" ht="22.5" customHeight="1">
      <c r="A234" s="7" t="s">
        <v>242</v>
      </c>
      <c r="B234" s="6">
        <v>127025</v>
      </c>
      <c r="C234" s="7" t="s">
        <v>302</v>
      </c>
    </row>
    <row r="235" spans="1:3" ht="22.5" customHeight="1">
      <c r="A235" s="7" t="s">
        <v>243</v>
      </c>
      <c r="B235" s="6">
        <v>127026</v>
      </c>
      <c r="C235" s="7" t="s">
        <v>302</v>
      </c>
    </row>
    <row r="236" spans="1:3" ht="22.5" customHeight="1">
      <c r="A236" s="7" t="s">
        <v>244</v>
      </c>
      <c r="B236" s="6">
        <v>127027</v>
      </c>
      <c r="C236" s="7" t="s">
        <v>302</v>
      </c>
    </row>
    <row r="237" spans="1:3" ht="22.5" customHeight="1">
      <c r="A237" s="7" t="s">
        <v>245</v>
      </c>
      <c r="B237" s="6">
        <v>127028</v>
      </c>
      <c r="C237" s="7" t="s">
        <v>302</v>
      </c>
    </row>
    <row r="238" spans="1:3" ht="22.5" customHeight="1">
      <c r="A238" s="7" t="s">
        <v>246</v>
      </c>
      <c r="B238" s="6">
        <v>127029</v>
      </c>
      <c r="C238" s="7" t="s">
        <v>302</v>
      </c>
    </row>
    <row r="239" spans="1:3" ht="22.5" customHeight="1">
      <c r="A239" s="7" t="s">
        <v>247</v>
      </c>
      <c r="B239" s="6">
        <v>127030</v>
      </c>
      <c r="C239" s="7" t="s">
        <v>302</v>
      </c>
    </row>
    <row r="240" spans="1:3" ht="22.5" customHeight="1">
      <c r="A240" s="7" t="s">
        <v>248</v>
      </c>
      <c r="B240" s="6">
        <v>127999</v>
      </c>
      <c r="C240" s="7" t="s">
        <v>302</v>
      </c>
    </row>
    <row r="241" spans="1:3" ht="22.5" customHeight="1">
      <c r="A241" s="7" t="s">
        <v>249</v>
      </c>
      <c r="B241" s="6">
        <v>129001</v>
      </c>
      <c r="C241" s="7" t="s">
        <v>303</v>
      </c>
    </row>
    <row r="242" spans="1:3" ht="22.5" customHeight="1">
      <c r="A242" s="7" t="s">
        <v>250</v>
      </c>
      <c r="B242" s="6">
        <v>129002</v>
      </c>
      <c r="C242" s="7" t="s">
        <v>303</v>
      </c>
    </row>
    <row r="243" spans="1:3" ht="22.5" customHeight="1">
      <c r="A243" s="7" t="s">
        <v>251</v>
      </c>
      <c r="B243" s="6">
        <v>129003</v>
      </c>
      <c r="C243" s="7" t="s">
        <v>303</v>
      </c>
    </row>
    <row r="244" spans="1:3" ht="22.5" customHeight="1">
      <c r="A244" s="7" t="s">
        <v>252</v>
      </c>
      <c r="B244" s="6">
        <v>129004</v>
      </c>
      <c r="C244" s="7" t="s">
        <v>303</v>
      </c>
    </row>
    <row r="245" spans="1:3" ht="22.5" customHeight="1">
      <c r="A245" s="7" t="s">
        <v>253</v>
      </c>
      <c r="B245" s="6">
        <v>129005</v>
      </c>
      <c r="C245" s="7" t="s">
        <v>303</v>
      </c>
    </row>
    <row r="246" spans="1:3" ht="22.5" customHeight="1">
      <c r="A246" s="7" t="s">
        <v>254</v>
      </c>
      <c r="B246" s="6">
        <v>129006</v>
      </c>
      <c r="C246" s="7" t="s">
        <v>303</v>
      </c>
    </row>
    <row r="247" spans="1:3" ht="22.5" customHeight="1">
      <c r="A247" s="7" t="s">
        <v>255</v>
      </c>
      <c r="B247" s="6">
        <v>129007</v>
      </c>
      <c r="C247" s="7" t="s">
        <v>303</v>
      </c>
    </row>
    <row r="248" spans="1:3" ht="22.5" customHeight="1">
      <c r="A248" s="7" t="s">
        <v>256</v>
      </c>
      <c r="B248" s="6">
        <v>129008</v>
      </c>
      <c r="C248" s="7" t="s">
        <v>303</v>
      </c>
    </row>
    <row r="249" spans="1:3" ht="22.5" customHeight="1">
      <c r="A249" s="7" t="s">
        <v>257</v>
      </c>
      <c r="B249" s="6">
        <v>129009</v>
      </c>
      <c r="C249" s="7" t="s">
        <v>303</v>
      </c>
    </row>
    <row r="250" spans="1:3" ht="22.5" customHeight="1">
      <c r="A250" s="7" t="s">
        <v>258</v>
      </c>
      <c r="B250" s="6">
        <v>129010</v>
      </c>
      <c r="C250" s="7" t="s">
        <v>303</v>
      </c>
    </row>
    <row r="251" spans="1:3" ht="22.5" customHeight="1">
      <c r="A251" s="7" t="s">
        <v>259</v>
      </c>
      <c r="B251" s="6">
        <v>129011</v>
      </c>
      <c r="C251" s="7" t="s">
        <v>303</v>
      </c>
    </row>
    <row r="252" spans="1:3" ht="22.5" customHeight="1">
      <c r="A252" s="7" t="s">
        <v>260</v>
      </c>
      <c r="B252" s="6">
        <v>129012</v>
      </c>
      <c r="C252" s="7" t="s">
        <v>303</v>
      </c>
    </row>
    <row r="253" spans="1:3" ht="22.5" customHeight="1">
      <c r="A253" s="7" t="s">
        <v>261</v>
      </c>
      <c r="B253" s="6">
        <v>129013</v>
      </c>
      <c r="C253" s="7" t="s">
        <v>303</v>
      </c>
    </row>
    <row r="254" spans="1:3" ht="22.5" customHeight="1">
      <c r="A254" s="7" t="s">
        <v>262</v>
      </c>
      <c r="B254" s="6">
        <v>129014</v>
      </c>
      <c r="C254" s="7" t="s">
        <v>303</v>
      </c>
    </row>
    <row r="255" spans="1:3" ht="22.5" customHeight="1">
      <c r="A255" s="7" t="s">
        <v>146</v>
      </c>
      <c r="B255" s="6">
        <v>129998</v>
      </c>
      <c r="C255" s="7" t="s">
        <v>297</v>
      </c>
    </row>
    <row r="256" spans="1:3" ht="22.5" customHeight="1">
      <c r="A256" s="7" t="s">
        <v>263</v>
      </c>
      <c r="B256" s="6">
        <v>129999</v>
      </c>
      <c r="C256" s="7" t="s">
        <v>303</v>
      </c>
    </row>
    <row r="257" spans="1:3" ht="22.5" customHeight="1">
      <c r="A257" s="7" t="s">
        <v>264</v>
      </c>
      <c r="B257" s="6">
        <v>131001</v>
      </c>
      <c r="C257" s="7" t="s">
        <v>304</v>
      </c>
    </row>
    <row r="258" spans="1:3" ht="22.5" customHeight="1">
      <c r="A258" s="7" t="s">
        <v>265</v>
      </c>
      <c r="B258" s="6">
        <v>131002</v>
      </c>
      <c r="C258" s="7" t="s">
        <v>304</v>
      </c>
    </row>
    <row r="259" spans="1:3" ht="22.5" customHeight="1">
      <c r="A259" s="7" t="s">
        <v>266</v>
      </c>
      <c r="B259" s="6">
        <v>131003</v>
      </c>
      <c r="C259" s="7" t="s">
        <v>304</v>
      </c>
    </row>
    <row r="260" spans="1:3" ht="22.5" customHeight="1">
      <c r="A260" s="7" t="s">
        <v>267</v>
      </c>
      <c r="B260" s="6">
        <v>131004</v>
      </c>
      <c r="C260" s="7" t="s">
        <v>304</v>
      </c>
    </row>
    <row r="261" spans="1:3" ht="22.5" customHeight="1">
      <c r="A261" s="7" t="s">
        <v>268</v>
      </c>
      <c r="B261" s="6">
        <v>131999</v>
      </c>
      <c r="C261" s="7" t="s">
        <v>304</v>
      </c>
    </row>
    <row r="262" spans="1:3" ht="22.5" customHeight="1">
      <c r="A262" s="7" t="s">
        <v>269</v>
      </c>
      <c r="B262" s="6">
        <v>141001</v>
      </c>
      <c r="C262" s="7" t="s">
        <v>305</v>
      </c>
    </row>
    <row r="263" spans="1:3" ht="22.5" customHeight="1">
      <c r="A263" s="7" t="s">
        <v>270</v>
      </c>
      <c r="B263" s="6">
        <v>141002</v>
      </c>
      <c r="C263" s="7" t="s">
        <v>305</v>
      </c>
    </row>
    <row r="264" spans="1:3" ht="22.5" customHeight="1">
      <c r="A264" s="7" t="s">
        <v>271</v>
      </c>
      <c r="B264" s="6">
        <v>141003</v>
      </c>
      <c r="C264" s="7" t="s">
        <v>305</v>
      </c>
    </row>
    <row r="265" spans="1:3" ht="22.5" customHeight="1">
      <c r="A265" s="7" t="s">
        <v>272</v>
      </c>
      <c r="B265" s="6">
        <v>142001</v>
      </c>
      <c r="C265" s="7" t="s">
        <v>306</v>
      </c>
    </row>
    <row r="266" spans="1:3" ht="22.5" customHeight="1">
      <c r="A266" s="7" t="s">
        <v>273</v>
      </c>
      <c r="B266" s="6">
        <v>142002</v>
      </c>
      <c r="C266" s="7" t="s">
        <v>306</v>
      </c>
    </row>
    <row r="267" spans="1:3" ht="22.5" customHeight="1">
      <c r="A267" s="7" t="s">
        <v>274</v>
      </c>
      <c r="B267" s="6">
        <v>142003</v>
      </c>
      <c r="C267" s="7" t="s">
        <v>306</v>
      </c>
    </row>
    <row r="268" spans="1:3" ht="22.5" customHeight="1">
      <c r="A268" s="7" t="s">
        <v>275</v>
      </c>
      <c r="B268" s="6">
        <v>143001</v>
      </c>
      <c r="C268" s="7" t="s">
        <v>307</v>
      </c>
    </row>
    <row r="269" spans="1:3" ht="22.5" customHeight="1">
      <c r="A269" s="7" t="s">
        <v>276</v>
      </c>
      <c r="B269" s="6">
        <v>143002</v>
      </c>
      <c r="C269" s="7" t="s">
        <v>307</v>
      </c>
    </row>
    <row r="270" spans="1:3" ht="22.5" customHeight="1">
      <c r="A270" s="7" t="s">
        <v>277</v>
      </c>
      <c r="B270" s="6">
        <v>143003</v>
      </c>
      <c r="C270" s="7" t="s">
        <v>307</v>
      </c>
    </row>
    <row r="271" spans="1:3" ht="22.5" customHeight="1">
      <c r="A271" s="7" t="s">
        <v>278</v>
      </c>
      <c r="B271" s="6">
        <v>144001</v>
      </c>
      <c r="C271" s="7" t="s">
        <v>308</v>
      </c>
    </row>
    <row r="272" spans="1:3" ht="22.5" customHeight="1">
      <c r="A272" s="7" t="s">
        <v>279</v>
      </c>
      <c r="B272" s="6">
        <v>144002</v>
      </c>
      <c r="C272" s="7" t="s">
        <v>308</v>
      </c>
    </row>
    <row r="273" spans="1:3" ht="22.5" customHeight="1">
      <c r="A273" s="7" t="s">
        <v>280</v>
      </c>
      <c r="B273" s="6">
        <v>144003</v>
      </c>
      <c r="C273" s="7" t="s">
        <v>308</v>
      </c>
    </row>
    <row r="274" spans="1:3" ht="22.5" customHeight="1">
      <c r="A274" s="7" t="s">
        <v>281</v>
      </c>
      <c r="B274" s="6">
        <v>181003</v>
      </c>
      <c r="C274" s="7" t="s">
        <v>309</v>
      </c>
    </row>
    <row r="275" spans="1:3" ht="22.5" customHeight="1">
      <c r="A275" s="7" t="s">
        <v>282</v>
      </c>
      <c r="B275" s="6">
        <v>181004</v>
      </c>
      <c r="C275" s="7" t="s">
        <v>309</v>
      </c>
    </row>
    <row r="276" spans="1:3" ht="22.5" customHeight="1">
      <c r="A276" s="7" t="s">
        <v>283</v>
      </c>
      <c r="B276" s="6">
        <v>181005</v>
      </c>
      <c r="C276" s="7" t="s">
        <v>309</v>
      </c>
    </row>
    <row r="277" spans="1:3" ht="22.5" customHeight="1">
      <c r="A277" s="7" t="s">
        <v>284</v>
      </c>
      <c r="B277" s="6">
        <v>181006</v>
      </c>
      <c r="C277" s="7" t="s">
        <v>309</v>
      </c>
    </row>
    <row r="278" spans="1:3" ht="22.5" customHeight="1">
      <c r="A278" s="7" t="s">
        <v>285</v>
      </c>
      <c r="B278" s="6">
        <v>181007</v>
      </c>
      <c r="C278" s="7" t="s">
        <v>309</v>
      </c>
    </row>
    <row r="279" spans="1:3" ht="22.5" customHeight="1">
      <c r="A279" s="7" t="s">
        <v>286</v>
      </c>
      <c r="B279" s="6">
        <v>181008</v>
      </c>
      <c r="C279" s="7" t="s">
        <v>309</v>
      </c>
    </row>
    <row r="280" spans="1:3" ht="22.5" customHeight="1">
      <c r="A280" s="7" t="s">
        <v>287</v>
      </c>
      <c r="B280" s="6">
        <v>181009</v>
      </c>
      <c r="C280" s="7" t="s">
        <v>309</v>
      </c>
    </row>
    <row r="281" spans="1:3" ht="22.5" customHeight="1">
      <c r="A281" s="7" t="s">
        <v>288</v>
      </c>
      <c r="B281" s="6">
        <v>181999</v>
      </c>
      <c r="C281" s="7" t="s">
        <v>309</v>
      </c>
    </row>
  </sheetData>
  <autoFilter ref="A2:C281"/>
  <sortState ref="A3:B281">
    <sortCondition ref="B3:B281"/>
  </sortState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79998168889431442"/>
    <pageSetUpPr fitToPage="1"/>
  </sheetPr>
  <dimension ref="A1:C204"/>
  <sheetViews>
    <sheetView showGridLines="0" zoomScaleNormal="100" workbookViewId="0">
      <pane ySplit="2" topLeftCell="A80" activePane="bottomLeft" state="frozen"/>
      <selection activeCell="H30" sqref="H30"/>
      <selection pane="bottomLeft" activeCell="E85" sqref="E85"/>
    </sheetView>
  </sheetViews>
  <sheetFormatPr defaultColWidth="8.6640625" defaultRowHeight="22.5" customHeight="1"/>
  <cols>
    <col min="1" max="1" width="48.33203125" style="2" customWidth="1"/>
    <col min="2" max="2" width="11.88671875" style="2" customWidth="1"/>
    <col min="3" max="3" width="31.109375" style="2" customWidth="1"/>
    <col min="4" max="16384" width="8.6640625" style="2"/>
  </cols>
  <sheetData>
    <row r="1" spans="1:3" ht="38.25">
      <c r="A1" s="4" t="s">
        <v>403</v>
      </c>
      <c r="B1" s="5"/>
      <c r="C1" s="4"/>
    </row>
    <row r="2" spans="1:3" ht="22.5" customHeight="1">
      <c r="A2" s="8" t="s">
        <v>622</v>
      </c>
      <c r="B2" s="8" t="s">
        <v>621</v>
      </c>
      <c r="C2" s="8" t="s">
        <v>620</v>
      </c>
    </row>
    <row r="3" spans="1:3" ht="22.5" customHeight="1">
      <c r="A3" s="7" t="s">
        <v>404</v>
      </c>
      <c r="B3" s="6">
        <v>211001</v>
      </c>
      <c r="C3" s="7" t="s">
        <v>601</v>
      </c>
    </row>
    <row r="4" spans="1:3" ht="22.5" customHeight="1">
      <c r="A4" s="7" t="s">
        <v>405</v>
      </c>
      <c r="B4" s="6">
        <v>211002</v>
      </c>
      <c r="C4" s="7" t="s">
        <v>601</v>
      </c>
    </row>
    <row r="5" spans="1:3" ht="22.5" customHeight="1">
      <c r="A5" s="7" t="s">
        <v>406</v>
      </c>
      <c r="B5" s="6">
        <v>212001</v>
      </c>
      <c r="C5" s="7" t="s">
        <v>602</v>
      </c>
    </row>
    <row r="6" spans="1:3" ht="22.5" customHeight="1">
      <c r="A6" s="7" t="s">
        <v>407</v>
      </c>
      <c r="B6" s="6">
        <v>212002</v>
      </c>
      <c r="C6" s="7" t="s">
        <v>602</v>
      </c>
    </row>
    <row r="7" spans="1:3" ht="22.5" customHeight="1">
      <c r="A7" s="7" t="s">
        <v>408</v>
      </c>
      <c r="B7" s="6">
        <v>212003</v>
      </c>
      <c r="C7" s="7" t="s">
        <v>602</v>
      </c>
    </row>
    <row r="8" spans="1:3" ht="22.5" customHeight="1">
      <c r="A8" s="7" t="s">
        <v>409</v>
      </c>
      <c r="B8" s="6">
        <v>212004</v>
      </c>
      <c r="C8" s="7" t="s">
        <v>602</v>
      </c>
    </row>
    <row r="9" spans="1:3" ht="22.5" customHeight="1">
      <c r="A9" s="7" t="s">
        <v>410</v>
      </c>
      <c r="B9" s="6">
        <v>212005</v>
      </c>
      <c r="C9" s="7" t="s">
        <v>602</v>
      </c>
    </row>
    <row r="10" spans="1:3" ht="22.5" customHeight="1">
      <c r="A10" s="7" t="s">
        <v>411</v>
      </c>
      <c r="B10" s="6">
        <v>212006</v>
      </c>
      <c r="C10" s="7" t="s">
        <v>602</v>
      </c>
    </row>
    <row r="11" spans="1:3" ht="22.5" customHeight="1">
      <c r="A11" s="7" t="s">
        <v>412</v>
      </c>
      <c r="B11" s="6">
        <v>212007</v>
      </c>
      <c r="C11" s="7" t="s">
        <v>602</v>
      </c>
    </row>
    <row r="12" spans="1:3" ht="22.5" customHeight="1">
      <c r="A12" s="7" t="s">
        <v>413</v>
      </c>
      <c r="B12" s="6">
        <v>212008</v>
      </c>
      <c r="C12" s="7" t="s">
        <v>602</v>
      </c>
    </row>
    <row r="13" spans="1:3" ht="22.5" customHeight="1">
      <c r="A13" s="7" t="s">
        <v>414</v>
      </c>
      <c r="B13" s="6">
        <v>212009</v>
      </c>
      <c r="C13" s="7" t="s">
        <v>602</v>
      </c>
    </row>
    <row r="14" spans="1:3" ht="22.5" customHeight="1">
      <c r="A14" s="7" t="s">
        <v>415</v>
      </c>
      <c r="B14" s="6">
        <v>212010</v>
      </c>
      <c r="C14" s="7" t="s">
        <v>602</v>
      </c>
    </row>
    <row r="15" spans="1:3" ht="22.5" customHeight="1">
      <c r="A15" s="7" t="s">
        <v>416</v>
      </c>
      <c r="B15" s="6">
        <v>212011</v>
      </c>
      <c r="C15" s="7" t="s">
        <v>602</v>
      </c>
    </row>
    <row r="16" spans="1:3" ht="22.5" customHeight="1">
      <c r="A16" s="7" t="s">
        <v>417</v>
      </c>
      <c r="B16" s="6">
        <v>212012</v>
      </c>
      <c r="C16" s="7" t="s">
        <v>602</v>
      </c>
    </row>
    <row r="17" spans="1:3" ht="22.5" customHeight="1">
      <c r="A17" s="7" t="s">
        <v>418</v>
      </c>
      <c r="B17" s="6">
        <v>212013</v>
      </c>
      <c r="C17" s="7" t="s">
        <v>602</v>
      </c>
    </row>
    <row r="18" spans="1:3" ht="22.5" customHeight="1">
      <c r="A18" s="7" t="s">
        <v>419</v>
      </c>
      <c r="B18" s="6">
        <v>212014</v>
      </c>
      <c r="C18" s="7" t="s">
        <v>602</v>
      </c>
    </row>
    <row r="19" spans="1:3" ht="22.5" customHeight="1">
      <c r="A19" s="7" t="s">
        <v>420</v>
      </c>
      <c r="B19" s="6">
        <v>212015</v>
      </c>
      <c r="C19" s="7" t="s">
        <v>602</v>
      </c>
    </row>
    <row r="20" spans="1:3" ht="22.5" customHeight="1">
      <c r="A20" s="7" t="s">
        <v>421</v>
      </c>
      <c r="B20" s="6">
        <v>212016</v>
      </c>
      <c r="C20" s="7" t="s">
        <v>602</v>
      </c>
    </row>
    <row r="21" spans="1:3" ht="22.5" customHeight="1">
      <c r="A21" s="7" t="s">
        <v>422</v>
      </c>
      <c r="B21" s="6">
        <v>212017</v>
      </c>
      <c r="C21" s="7" t="s">
        <v>602</v>
      </c>
    </row>
    <row r="22" spans="1:3" ht="22.5" customHeight="1">
      <c r="A22" s="7" t="s">
        <v>423</v>
      </c>
      <c r="B22" s="6">
        <v>212018</v>
      </c>
      <c r="C22" s="7" t="s">
        <v>602</v>
      </c>
    </row>
    <row r="23" spans="1:3" ht="22.5" customHeight="1">
      <c r="A23" s="7" t="s">
        <v>424</v>
      </c>
      <c r="B23" s="6">
        <v>212019</v>
      </c>
      <c r="C23" s="7" t="s">
        <v>602</v>
      </c>
    </row>
    <row r="24" spans="1:3" ht="22.5" customHeight="1">
      <c r="A24" s="7" t="s">
        <v>425</v>
      </c>
      <c r="B24" s="6">
        <v>212020</v>
      </c>
      <c r="C24" s="7" t="s">
        <v>602</v>
      </c>
    </row>
    <row r="25" spans="1:3" ht="22.5" customHeight="1">
      <c r="A25" s="7" t="s">
        <v>426</v>
      </c>
      <c r="B25" s="6">
        <v>212021</v>
      </c>
      <c r="C25" s="7" t="s">
        <v>602</v>
      </c>
    </row>
    <row r="26" spans="1:3" ht="22.5" customHeight="1">
      <c r="A26" s="7" t="s">
        <v>427</v>
      </c>
      <c r="B26" s="6">
        <v>212022</v>
      </c>
      <c r="C26" s="7" t="s">
        <v>602</v>
      </c>
    </row>
    <row r="27" spans="1:3" ht="22.5" customHeight="1">
      <c r="A27" s="7" t="s">
        <v>428</v>
      </c>
      <c r="B27" s="6">
        <v>212023</v>
      </c>
      <c r="C27" s="7" t="s">
        <v>602</v>
      </c>
    </row>
    <row r="28" spans="1:3" ht="22.5" customHeight="1">
      <c r="A28" s="7" t="s">
        <v>429</v>
      </c>
      <c r="B28" s="6">
        <v>212024</v>
      </c>
      <c r="C28" s="7" t="s">
        <v>602</v>
      </c>
    </row>
    <row r="29" spans="1:3" ht="22.5" customHeight="1">
      <c r="A29" s="7" t="s">
        <v>430</v>
      </c>
      <c r="B29" s="6">
        <v>212025</v>
      </c>
      <c r="C29" s="7" t="s">
        <v>602</v>
      </c>
    </row>
    <row r="30" spans="1:3" ht="22.5" customHeight="1">
      <c r="A30" s="7" t="s">
        <v>431</v>
      </c>
      <c r="B30" s="6">
        <v>212026</v>
      </c>
      <c r="C30" s="7" t="s">
        <v>602</v>
      </c>
    </row>
    <row r="31" spans="1:3" ht="22.5" customHeight="1">
      <c r="A31" s="7" t="s">
        <v>432</v>
      </c>
      <c r="B31" s="6">
        <v>212027</v>
      </c>
      <c r="C31" s="7" t="s">
        <v>602</v>
      </c>
    </row>
    <row r="32" spans="1:3" ht="22.5" customHeight="1">
      <c r="A32" s="7" t="s">
        <v>433</v>
      </c>
      <c r="B32" s="6">
        <v>212028</v>
      </c>
      <c r="C32" s="7" t="s">
        <v>602</v>
      </c>
    </row>
    <row r="33" spans="1:3" ht="22.5" customHeight="1">
      <c r="A33" s="7" t="s">
        <v>434</v>
      </c>
      <c r="B33" s="6">
        <v>212029</v>
      </c>
      <c r="C33" s="7" t="s">
        <v>602</v>
      </c>
    </row>
    <row r="34" spans="1:3" ht="22.5" customHeight="1">
      <c r="A34" s="7" t="s">
        <v>435</v>
      </c>
      <c r="B34" s="6">
        <v>212030</v>
      </c>
      <c r="C34" s="7" t="s">
        <v>602</v>
      </c>
    </row>
    <row r="35" spans="1:3" ht="22.5" customHeight="1">
      <c r="A35" s="7" t="s">
        <v>436</v>
      </c>
      <c r="B35" s="6">
        <v>212031</v>
      </c>
      <c r="C35" s="7" t="s">
        <v>602</v>
      </c>
    </row>
    <row r="36" spans="1:3" ht="22.5" customHeight="1">
      <c r="A36" s="7" t="s">
        <v>437</v>
      </c>
      <c r="B36" s="6">
        <v>212032</v>
      </c>
      <c r="C36" s="7" t="s">
        <v>602</v>
      </c>
    </row>
    <row r="37" spans="1:3" ht="22.5" customHeight="1">
      <c r="A37" s="7" t="s">
        <v>1107</v>
      </c>
      <c r="B37" s="6">
        <v>212033</v>
      </c>
      <c r="C37" s="7" t="s">
        <v>602</v>
      </c>
    </row>
    <row r="38" spans="1:3" ht="22.5" customHeight="1">
      <c r="A38" s="7" t="s">
        <v>1108</v>
      </c>
      <c r="B38" s="6">
        <v>212034</v>
      </c>
      <c r="C38" s="7" t="s">
        <v>602</v>
      </c>
    </row>
    <row r="39" spans="1:3" ht="22.5" customHeight="1">
      <c r="A39" s="7" t="s">
        <v>1132</v>
      </c>
      <c r="B39" s="6">
        <v>212035</v>
      </c>
      <c r="C39" s="7" t="s">
        <v>602</v>
      </c>
    </row>
    <row r="40" spans="1:3" ht="22.5" customHeight="1">
      <c r="A40" s="7" t="s">
        <v>438</v>
      </c>
      <c r="B40" s="6">
        <v>212999</v>
      </c>
      <c r="C40" s="7" t="s">
        <v>602</v>
      </c>
    </row>
    <row r="41" spans="1:3" ht="22.5" customHeight="1">
      <c r="A41" s="7" t="s">
        <v>439</v>
      </c>
      <c r="B41" s="6">
        <v>213006</v>
      </c>
      <c r="C41" s="7" t="s">
        <v>603</v>
      </c>
    </row>
    <row r="42" spans="1:3" ht="22.5" customHeight="1">
      <c r="A42" s="7" t="s">
        <v>440</v>
      </c>
      <c r="B42" s="6">
        <v>221001</v>
      </c>
      <c r="C42" s="7" t="s">
        <v>604</v>
      </c>
    </row>
    <row r="43" spans="1:3" ht="22.5" customHeight="1">
      <c r="A43" s="7" t="s">
        <v>441</v>
      </c>
      <c r="B43" s="6">
        <v>221002</v>
      </c>
      <c r="C43" s="7" t="s">
        <v>604</v>
      </c>
    </row>
    <row r="44" spans="1:3" ht="22.5" customHeight="1">
      <c r="A44" s="7" t="s">
        <v>442</v>
      </c>
      <c r="B44" s="6">
        <v>221003</v>
      </c>
      <c r="C44" s="7" t="s">
        <v>604</v>
      </c>
    </row>
    <row r="45" spans="1:3" ht="22.5" customHeight="1">
      <c r="A45" s="7" t="s">
        <v>443</v>
      </c>
      <c r="B45" s="6">
        <v>221004</v>
      </c>
      <c r="C45" s="7" t="s">
        <v>604</v>
      </c>
    </row>
    <row r="46" spans="1:3" ht="22.5" customHeight="1">
      <c r="A46" s="7" t="s">
        <v>444</v>
      </c>
      <c r="B46" s="6">
        <v>221005</v>
      </c>
      <c r="C46" s="7" t="s">
        <v>604</v>
      </c>
    </row>
    <row r="47" spans="1:3" ht="22.5" customHeight="1">
      <c r="A47" s="7" t="s">
        <v>445</v>
      </c>
      <c r="B47" s="6">
        <v>221999</v>
      </c>
      <c r="C47" s="7" t="s">
        <v>604</v>
      </c>
    </row>
    <row r="48" spans="1:3" ht="22.5" customHeight="1">
      <c r="A48" s="7" t="s">
        <v>446</v>
      </c>
      <c r="B48" s="6">
        <v>222001</v>
      </c>
      <c r="C48" s="7" t="s">
        <v>605</v>
      </c>
    </row>
    <row r="49" spans="1:3" ht="22.5" customHeight="1">
      <c r="A49" s="7" t="s">
        <v>447</v>
      </c>
      <c r="B49" s="6">
        <v>222002</v>
      </c>
      <c r="C49" s="7" t="s">
        <v>605</v>
      </c>
    </row>
    <row r="50" spans="1:3" ht="22.5" customHeight="1">
      <c r="A50" s="7" t="s">
        <v>448</v>
      </c>
      <c r="B50" s="6">
        <v>222003</v>
      </c>
      <c r="C50" s="7" t="s">
        <v>605</v>
      </c>
    </row>
    <row r="51" spans="1:3" ht="22.5" customHeight="1">
      <c r="A51" s="7" t="s">
        <v>449</v>
      </c>
      <c r="B51" s="6">
        <v>222004</v>
      </c>
      <c r="C51" s="7" t="s">
        <v>605</v>
      </c>
    </row>
    <row r="52" spans="1:3" ht="22.5" customHeight="1">
      <c r="A52" s="7" t="s">
        <v>450</v>
      </c>
      <c r="B52" s="6">
        <v>222005</v>
      </c>
      <c r="C52" s="7" t="s">
        <v>605</v>
      </c>
    </row>
    <row r="53" spans="1:3" ht="22.5" customHeight="1">
      <c r="A53" s="7" t="s">
        <v>451</v>
      </c>
      <c r="B53" s="6">
        <v>222006</v>
      </c>
      <c r="C53" s="7" t="s">
        <v>605</v>
      </c>
    </row>
    <row r="54" spans="1:3" ht="22.5" customHeight="1">
      <c r="A54" s="7" t="s">
        <v>452</v>
      </c>
      <c r="B54" s="6">
        <v>222007</v>
      </c>
      <c r="C54" s="7" t="s">
        <v>605</v>
      </c>
    </row>
    <row r="55" spans="1:3" ht="22.5" customHeight="1">
      <c r="A55" s="7" t="s">
        <v>453</v>
      </c>
      <c r="B55" s="6">
        <v>222008</v>
      </c>
      <c r="C55" s="7" t="s">
        <v>605</v>
      </c>
    </row>
    <row r="56" spans="1:3" ht="22.5" customHeight="1">
      <c r="A56" s="7" t="s">
        <v>454</v>
      </c>
      <c r="B56" s="6">
        <v>222009</v>
      </c>
      <c r="C56" s="7" t="s">
        <v>605</v>
      </c>
    </row>
    <row r="57" spans="1:3" ht="22.5" customHeight="1">
      <c r="A57" s="7" t="s">
        <v>455</v>
      </c>
      <c r="B57" s="6">
        <v>222010</v>
      </c>
      <c r="C57" s="7" t="s">
        <v>605</v>
      </c>
    </row>
    <row r="58" spans="1:3" ht="22.5" customHeight="1">
      <c r="A58" s="7" t="s">
        <v>456</v>
      </c>
      <c r="B58" s="6">
        <v>222011</v>
      </c>
      <c r="C58" s="7" t="s">
        <v>605</v>
      </c>
    </row>
    <row r="59" spans="1:3" ht="22.5" customHeight="1">
      <c r="A59" s="7" t="s">
        <v>457</v>
      </c>
      <c r="B59" s="6">
        <v>222999</v>
      </c>
      <c r="C59" s="7" t="s">
        <v>605</v>
      </c>
    </row>
    <row r="60" spans="1:3" ht="22.5" customHeight="1">
      <c r="A60" s="7" t="s">
        <v>458</v>
      </c>
      <c r="B60" s="6">
        <v>223001</v>
      </c>
      <c r="C60" s="7" t="s">
        <v>606</v>
      </c>
    </row>
    <row r="61" spans="1:3" ht="22.5" customHeight="1">
      <c r="A61" s="7" t="s">
        <v>459</v>
      </c>
      <c r="B61" s="6">
        <v>223002</v>
      </c>
      <c r="C61" s="7" t="s">
        <v>606</v>
      </c>
    </row>
    <row r="62" spans="1:3" ht="22.5" customHeight="1">
      <c r="A62" s="7" t="s">
        <v>460</v>
      </c>
      <c r="B62" s="6">
        <v>223003</v>
      </c>
      <c r="C62" s="7" t="s">
        <v>606</v>
      </c>
    </row>
    <row r="63" spans="1:3" ht="22.5" customHeight="1">
      <c r="A63" s="7" t="s">
        <v>461</v>
      </c>
      <c r="B63" s="6">
        <v>223004</v>
      </c>
      <c r="C63" s="7" t="s">
        <v>606</v>
      </c>
    </row>
    <row r="64" spans="1:3" ht="22.5" customHeight="1">
      <c r="A64" s="7" t="s">
        <v>462</v>
      </c>
      <c r="B64" s="6">
        <v>223005</v>
      </c>
      <c r="C64" s="7" t="s">
        <v>606</v>
      </c>
    </row>
    <row r="65" spans="1:3" ht="22.5" customHeight="1">
      <c r="A65" s="7" t="s">
        <v>463</v>
      </c>
      <c r="B65" s="6">
        <v>223006</v>
      </c>
      <c r="C65" s="7" t="s">
        <v>606</v>
      </c>
    </row>
    <row r="66" spans="1:3" ht="22.5" customHeight="1">
      <c r="A66" s="7" t="s">
        <v>464</v>
      </c>
      <c r="B66" s="6">
        <v>223007</v>
      </c>
      <c r="C66" s="7" t="s">
        <v>606</v>
      </c>
    </row>
    <row r="67" spans="1:3" ht="22.5" customHeight="1">
      <c r="A67" s="7" t="s">
        <v>465</v>
      </c>
      <c r="B67" s="6">
        <v>223008</v>
      </c>
      <c r="C67" s="7" t="s">
        <v>606</v>
      </c>
    </row>
    <row r="68" spans="1:3" ht="22.5" customHeight="1">
      <c r="A68" s="7" t="s">
        <v>466</v>
      </c>
      <c r="B68" s="6">
        <v>223009</v>
      </c>
      <c r="C68" s="7" t="s">
        <v>606</v>
      </c>
    </row>
    <row r="69" spans="1:3" ht="22.5" customHeight="1">
      <c r="A69" s="7" t="s">
        <v>467</v>
      </c>
      <c r="B69" s="6">
        <v>223010</v>
      </c>
      <c r="C69" s="7" t="s">
        <v>606</v>
      </c>
    </row>
    <row r="70" spans="1:3" ht="22.5" customHeight="1">
      <c r="A70" s="7" t="s">
        <v>468</v>
      </c>
      <c r="B70" s="6">
        <v>223011</v>
      </c>
      <c r="C70" s="7" t="s">
        <v>606</v>
      </c>
    </row>
    <row r="71" spans="1:3" ht="22.5" customHeight="1">
      <c r="A71" s="7" t="s">
        <v>469</v>
      </c>
      <c r="B71" s="6">
        <v>223012</v>
      </c>
      <c r="C71" s="7" t="s">
        <v>606</v>
      </c>
    </row>
    <row r="72" spans="1:3" ht="22.5" customHeight="1">
      <c r="A72" s="7" t="s">
        <v>470</v>
      </c>
      <c r="B72" s="6">
        <v>223013</v>
      </c>
      <c r="C72" s="7" t="s">
        <v>606</v>
      </c>
    </row>
    <row r="73" spans="1:3" ht="22.5" customHeight="1">
      <c r="A73" s="7" t="s">
        <v>471</v>
      </c>
      <c r="B73" s="6">
        <v>223014</v>
      </c>
      <c r="C73" s="7" t="s">
        <v>606</v>
      </c>
    </row>
    <row r="74" spans="1:3" ht="22.5" customHeight="1">
      <c r="A74" s="7" t="s">
        <v>472</v>
      </c>
      <c r="B74" s="6">
        <v>223015</v>
      </c>
      <c r="C74" s="7" t="s">
        <v>606</v>
      </c>
    </row>
    <row r="75" spans="1:3" ht="22.5" customHeight="1">
      <c r="A75" s="7" t="s">
        <v>473</v>
      </c>
      <c r="B75" s="6">
        <v>223016</v>
      </c>
      <c r="C75" s="7" t="s">
        <v>606</v>
      </c>
    </row>
    <row r="76" spans="1:3" ht="22.5" customHeight="1">
      <c r="A76" s="7" t="s">
        <v>474</v>
      </c>
      <c r="B76" s="6">
        <v>223017</v>
      </c>
      <c r="C76" s="7" t="s">
        <v>606</v>
      </c>
    </row>
    <row r="77" spans="1:3" ht="22.5" customHeight="1">
      <c r="A77" s="7" t="s">
        <v>475</v>
      </c>
      <c r="B77" s="6">
        <v>223018</v>
      </c>
      <c r="C77" s="7" t="s">
        <v>606</v>
      </c>
    </row>
    <row r="78" spans="1:3" ht="22.5" customHeight="1">
      <c r="A78" s="7" t="s">
        <v>476</v>
      </c>
      <c r="B78" s="6">
        <v>223019</v>
      </c>
      <c r="C78" s="7" t="s">
        <v>606</v>
      </c>
    </row>
    <row r="79" spans="1:3" ht="22.5" customHeight="1">
      <c r="A79" s="7" t="s">
        <v>477</v>
      </c>
      <c r="B79" s="6">
        <v>223020</v>
      </c>
      <c r="C79" s="7" t="s">
        <v>606</v>
      </c>
    </row>
    <row r="80" spans="1:3" ht="22.5" customHeight="1">
      <c r="A80" s="7" t="s">
        <v>478</v>
      </c>
      <c r="B80" s="6">
        <v>223021</v>
      </c>
      <c r="C80" s="7" t="s">
        <v>606</v>
      </c>
    </row>
    <row r="81" spans="1:3" ht="22.5" customHeight="1">
      <c r="A81" s="7" t="s">
        <v>479</v>
      </c>
      <c r="B81" s="6">
        <v>223022</v>
      </c>
      <c r="C81" s="7" t="s">
        <v>606</v>
      </c>
    </row>
    <row r="82" spans="1:3" ht="22.5" customHeight="1">
      <c r="A82" s="7" t="s">
        <v>480</v>
      </c>
      <c r="B82" s="6">
        <v>223023</v>
      </c>
      <c r="C82" s="7" t="s">
        <v>606</v>
      </c>
    </row>
    <row r="83" spans="1:3" ht="22.5" customHeight="1">
      <c r="A83" s="7" t="s">
        <v>481</v>
      </c>
      <c r="B83" s="6">
        <v>223024</v>
      </c>
      <c r="C83" s="7" t="s">
        <v>606</v>
      </c>
    </row>
    <row r="84" spans="1:3" ht="22.5" customHeight="1">
      <c r="A84" s="7" t="s">
        <v>482</v>
      </c>
      <c r="B84" s="6">
        <v>223025</v>
      </c>
      <c r="C84" s="7" t="s">
        <v>606</v>
      </c>
    </row>
    <row r="85" spans="1:3" ht="22.5" customHeight="1">
      <c r="A85" s="7" t="s">
        <v>1137</v>
      </c>
      <c r="B85" s="6">
        <v>223026</v>
      </c>
      <c r="C85" s="7" t="s">
        <v>606</v>
      </c>
    </row>
    <row r="86" spans="1:3" ht="22.5" customHeight="1">
      <c r="A86" s="7" t="s">
        <v>483</v>
      </c>
      <c r="B86" s="6">
        <v>223999</v>
      </c>
      <c r="C86" s="7" t="s">
        <v>606</v>
      </c>
    </row>
    <row r="87" spans="1:3" ht="22.5" customHeight="1">
      <c r="A87" s="7" t="s">
        <v>484</v>
      </c>
      <c r="B87" s="6">
        <v>224001</v>
      </c>
      <c r="C87" s="7" t="s">
        <v>607</v>
      </c>
    </row>
    <row r="88" spans="1:3" ht="22.5" customHeight="1">
      <c r="A88" s="7" t="s">
        <v>485</v>
      </c>
      <c r="B88" s="6">
        <v>224011</v>
      </c>
      <c r="C88" s="7" t="s">
        <v>607</v>
      </c>
    </row>
    <row r="89" spans="1:3" ht="22.5" customHeight="1">
      <c r="A89" s="7" t="s">
        <v>486</v>
      </c>
      <c r="B89" s="6">
        <v>224021</v>
      </c>
      <c r="C89" s="7" t="s">
        <v>607</v>
      </c>
    </row>
    <row r="90" spans="1:3" ht="22.5" customHeight="1">
      <c r="A90" s="7" t="s">
        <v>487</v>
      </c>
      <c r="B90" s="6">
        <v>224022</v>
      </c>
      <c r="C90" s="7" t="s">
        <v>607</v>
      </c>
    </row>
    <row r="91" spans="1:3" ht="22.5" customHeight="1">
      <c r="A91" s="7" t="s">
        <v>488</v>
      </c>
      <c r="B91" s="6">
        <v>224999</v>
      </c>
      <c r="C91" s="7" t="s">
        <v>607</v>
      </c>
    </row>
    <row r="92" spans="1:3" ht="22.5" customHeight="1">
      <c r="A92" s="7" t="s">
        <v>489</v>
      </c>
      <c r="B92" s="6">
        <v>225001</v>
      </c>
      <c r="C92" s="7" t="s">
        <v>608</v>
      </c>
    </row>
    <row r="93" spans="1:3" ht="22.5" customHeight="1">
      <c r="A93" s="7" t="s">
        <v>490</v>
      </c>
      <c r="B93" s="6">
        <v>225002</v>
      </c>
      <c r="C93" s="7" t="s">
        <v>608</v>
      </c>
    </row>
    <row r="94" spans="1:3" ht="22.5" customHeight="1">
      <c r="A94" s="7" t="s">
        <v>491</v>
      </c>
      <c r="B94" s="6">
        <v>225003</v>
      </c>
      <c r="C94" s="7" t="s">
        <v>608</v>
      </c>
    </row>
    <row r="95" spans="1:3" ht="22.5" customHeight="1">
      <c r="A95" s="7" t="s">
        <v>492</v>
      </c>
      <c r="B95" s="6">
        <v>225004</v>
      </c>
      <c r="C95" s="7" t="s">
        <v>608</v>
      </c>
    </row>
    <row r="96" spans="1:3" ht="22.5" customHeight="1">
      <c r="A96" s="7" t="s">
        <v>493</v>
      </c>
      <c r="B96" s="6">
        <v>225005</v>
      </c>
      <c r="C96" s="7" t="s">
        <v>608</v>
      </c>
    </row>
    <row r="97" spans="1:3" ht="22.5" customHeight="1">
      <c r="A97" s="7" t="s">
        <v>494</v>
      </c>
      <c r="B97" s="6">
        <v>225006</v>
      </c>
      <c r="C97" s="7" t="s">
        <v>608</v>
      </c>
    </row>
    <row r="98" spans="1:3" ht="22.5" customHeight="1">
      <c r="A98" s="7" t="s">
        <v>495</v>
      </c>
      <c r="B98" s="6">
        <v>226001</v>
      </c>
      <c r="C98" s="7" t="s">
        <v>609</v>
      </c>
    </row>
    <row r="99" spans="1:3" ht="22.5" customHeight="1">
      <c r="A99" s="7" t="s">
        <v>496</v>
      </c>
      <c r="B99" s="6">
        <v>226002</v>
      </c>
      <c r="C99" s="7" t="s">
        <v>609</v>
      </c>
    </row>
    <row r="100" spans="1:3" ht="22.5" customHeight="1">
      <c r="A100" s="7" t="s">
        <v>497</v>
      </c>
      <c r="B100" s="6">
        <v>226003</v>
      </c>
      <c r="C100" s="7" t="s">
        <v>609</v>
      </c>
    </row>
    <row r="101" spans="1:3" ht="22.5" customHeight="1">
      <c r="A101" s="7" t="s">
        <v>498</v>
      </c>
      <c r="B101" s="6">
        <v>226004</v>
      </c>
      <c r="C101" s="7" t="s">
        <v>609</v>
      </c>
    </row>
    <row r="102" spans="1:3" ht="22.5" customHeight="1">
      <c r="A102" s="7" t="s">
        <v>499</v>
      </c>
      <c r="B102" s="6">
        <v>226005</v>
      </c>
      <c r="C102" s="7" t="s">
        <v>609</v>
      </c>
    </row>
    <row r="103" spans="1:3" ht="22.5" customHeight="1">
      <c r="A103" s="7" t="s">
        <v>500</v>
      </c>
      <c r="B103" s="6">
        <v>226006</v>
      </c>
      <c r="C103" s="7" t="s">
        <v>609</v>
      </c>
    </row>
    <row r="104" spans="1:3" ht="22.5" customHeight="1">
      <c r="A104" s="7" t="s">
        <v>501</v>
      </c>
      <c r="B104" s="6">
        <v>226007</v>
      </c>
      <c r="C104" s="7" t="s">
        <v>609</v>
      </c>
    </row>
    <row r="105" spans="1:3" ht="22.5" customHeight="1">
      <c r="A105" s="7" t="s">
        <v>502</v>
      </c>
      <c r="B105" s="6">
        <v>226008</v>
      </c>
      <c r="C105" s="7" t="s">
        <v>609</v>
      </c>
    </row>
    <row r="106" spans="1:3" ht="22.5" customHeight="1">
      <c r="A106" s="7" t="s">
        <v>503</v>
      </c>
      <c r="B106" s="6">
        <v>226009</v>
      </c>
      <c r="C106" s="7" t="s">
        <v>609</v>
      </c>
    </row>
    <row r="107" spans="1:3" ht="22.5" customHeight="1">
      <c r="A107" s="7" t="s">
        <v>504</v>
      </c>
      <c r="B107" s="6">
        <v>226010</v>
      </c>
      <c r="C107" s="7" t="s">
        <v>609</v>
      </c>
    </row>
    <row r="108" spans="1:3" ht="22.5" customHeight="1">
      <c r="A108" s="7" t="s">
        <v>505</v>
      </c>
      <c r="B108" s="6">
        <v>226011</v>
      </c>
      <c r="C108" s="7" t="s">
        <v>609</v>
      </c>
    </row>
    <row r="109" spans="1:3" ht="22.5" customHeight="1">
      <c r="A109" s="7" t="s">
        <v>506</v>
      </c>
      <c r="B109" s="6">
        <v>226012</v>
      </c>
      <c r="C109" s="7" t="s">
        <v>609</v>
      </c>
    </row>
    <row r="110" spans="1:3" ht="22.5" customHeight="1">
      <c r="A110" s="7" t="s">
        <v>507</v>
      </c>
      <c r="B110" s="6">
        <v>226013</v>
      </c>
      <c r="C110" s="7" t="s">
        <v>609</v>
      </c>
    </row>
    <row r="111" spans="1:3" ht="22.5" customHeight="1">
      <c r="A111" s="7" t="s">
        <v>508</v>
      </c>
      <c r="B111" s="6">
        <v>226014</v>
      </c>
      <c r="C111" s="7" t="s">
        <v>609</v>
      </c>
    </row>
    <row r="112" spans="1:3" ht="22.5" customHeight="1">
      <c r="A112" s="7" t="s">
        <v>509</v>
      </c>
      <c r="B112" s="6">
        <v>226015</v>
      </c>
      <c r="C112" s="7" t="s">
        <v>609</v>
      </c>
    </row>
    <row r="113" spans="1:3" ht="22.5" customHeight="1">
      <c r="A113" s="7" t="s">
        <v>510</v>
      </c>
      <c r="B113" s="6">
        <v>226016</v>
      </c>
      <c r="C113" s="7" t="s">
        <v>609</v>
      </c>
    </row>
    <row r="114" spans="1:3" ht="22.5" customHeight="1">
      <c r="A114" s="7" t="s">
        <v>511</v>
      </c>
      <c r="B114" s="6">
        <v>226017</v>
      </c>
      <c r="C114" s="7" t="s">
        <v>609</v>
      </c>
    </row>
    <row r="115" spans="1:3" ht="22.5" customHeight="1">
      <c r="A115" s="7" t="s">
        <v>512</v>
      </c>
      <c r="B115" s="6">
        <v>226018</v>
      </c>
      <c r="C115" s="7" t="s">
        <v>609</v>
      </c>
    </row>
    <row r="116" spans="1:3" ht="22.5" customHeight="1">
      <c r="A116" s="7" t="s">
        <v>513</v>
      </c>
      <c r="B116" s="6">
        <v>227001</v>
      </c>
      <c r="C116" s="7" t="s">
        <v>610</v>
      </c>
    </row>
    <row r="117" spans="1:3" ht="22.5" customHeight="1">
      <c r="A117" s="7" t="s">
        <v>514</v>
      </c>
      <c r="B117" s="6">
        <v>227002</v>
      </c>
      <c r="C117" s="7" t="s">
        <v>610</v>
      </c>
    </row>
    <row r="118" spans="1:3" ht="22.5" customHeight="1">
      <c r="A118" s="7" t="s">
        <v>515</v>
      </c>
      <c r="B118" s="6">
        <v>227003</v>
      </c>
      <c r="C118" s="7" t="s">
        <v>610</v>
      </c>
    </row>
    <row r="119" spans="1:3" ht="22.5" customHeight="1">
      <c r="A119" s="7" t="s">
        <v>516</v>
      </c>
      <c r="B119" s="6">
        <v>227011</v>
      </c>
      <c r="C119" s="7" t="s">
        <v>610</v>
      </c>
    </row>
    <row r="120" spans="1:3" ht="22.5" customHeight="1">
      <c r="A120" s="7" t="s">
        <v>517</v>
      </c>
      <c r="B120" s="6">
        <v>228002</v>
      </c>
      <c r="C120" s="7" t="s">
        <v>611</v>
      </c>
    </row>
    <row r="121" spans="1:3" ht="22.5" customHeight="1">
      <c r="A121" s="7" t="s">
        <v>518</v>
      </c>
      <c r="B121" s="6">
        <v>228003</v>
      </c>
      <c r="C121" s="7" t="s">
        <v>611</v>
      </c>
    </row>
    <row r="122" spans="1:3" ht="22.5" customHeight="1">
      <c r="A122" s="7" t="s">
        <v>519</v>
      </c>
      <c r="B122" s="6">
        <v>228004</v>
      </c>
      <c r="C122" s="7" t="s">
        <v>611</v>
      </c>
    </row>
    <row r="123" spans="1:3" ht="22.5" customHeight="1">
      <c r="A123" s="7" t="s">
        <v>520</v>
      </c>
      <c r="B123" s="6">
        <v>228005</v>
      </c>
      <c r="C123" s="7" t="s">
        <v>611</v>
      </c>
    </row>
    <row r="124" spans="1:3" ht="22.5" customHeight="1">
      <c r="A124" s="7" t="s">
        <v>521</v>
      </c>
      <c r="B124" s="6">
        <v>228006</v>
      </c>
      <c r="C124" s="7" t="s">
        <v>611</v>
      </c>
    </row>
    <row r="125" spans="1:3" ht="22.5" customHeight="1">
      <c r="A125" s="7" t="s">
        <v>522</v>
      </c>
      <c r="B125" s="6">
        <v>228007</v>
      </c>
      <c r="C125" s="7" t="s">
        <v>611</v>
      </c>
    </row>
    <row r="126" spans="1:3" ht="22.5" customHeight="1">
      <c r="A126" s="7" t="s">
        <v>523</v>
      </c>
      <c r="B126" s="6">
        <v>228008</v>
      </c>
      <c r="C126" s="7" t="s">
        <v>611</v>
      </c>
    </row>
    <row r="127" spans="1:3" ht="22.5" customHeight="1">
      <c r="A127" s="7" t="s">
        <v>524</v>
      </c>
      <c r="B127" s="6">
        <v>228009</v>
      </c>
      <c r="C127" s="7" t="s">
        <v>611</v>
      </c>
    </row>
    <row r="128" spans="1:3" ht="22.5" customHeight="1">
      <c r="A128" s="7" t="s">
        <v>525</v>
      </c>
      <c r="B128" s="6">
        <v>228010</v>
      </c>
      <c r="C128" s="7" t="s">
        <v>611</v>
      </c>
    </row>
    <row r="129" spans="1:3" ht="22.5" customHeight="1">
      <c r="A129" s="7" t="s">
        <v>526</v>
      </c>
      <c r="B129" s="6">
        <v>228014</v>
      </c>
      <c r="C129" s="7" t="s">
        <v>611</v>
      </c>
    </row>
    <row r="130" spans="1:3" ht="22.5" customHeight="1">
      <c r="A130" s="7" t="s">
        <v>527</v>
      </c>
      <c r="B130" s="6">
        <v>228015</v>
      </c>
      <c r="C130" s="7" t="s">
        <v>611</v>
      </c>
    </row>
    <row r="131" spans="1:3" ht="22.5" customHeight="1">
      <c r="A131" s="7" t="s">
        <v>528</v>
      </c>
      <c r="B131" s="6">
        <v>228016</v>
      </c>
      <c r="C131" s="7" t="s">
        <v>611</v>
      </c>
    </row>
    <row r="132" spans="1:3" ht="22.5" customHeight="1">
      <c r="A132" s="7" t="s">
        <v>529</v>
      </c>
      <c r="B132" s="6">
        <v>228017</v>
      </c>
      <c r="C132" s="7" t="s">
        <v>611</v>
      </c>
    </row>
    <row r="133" spans="1:3" ht="22.5" customHeight="1">
      <c r="A133" s="7" t="s">
        <v>530</v>
      </c>
      <c r="B133" s="6">
        <v>228019</v>
      </c>
      <c r="C133" s="7" t="s">
        <v>611</v>
      </c>
    </row>
    <row r="134" spans="1:3" ht="22.5" customHeight="1">
      <c r="A134" s="7" t="s">
        <v>531</v>
      </c>
      <c r="B134" s="6">
        <v>228022</v>
      </c>
      <c r="C134" s="7" t="s">
        <v>611</v>
      </c>
    </row>
    <row r="135" spans="1:3" ht="22.5" customHeight="1">
      <c r="A135" s="7" t="s">
        <v>532</v>
      </c>
      <c r="B135" s="6">
        <v>228024</v>
      </c>
      <c r="C135" s="7" t="s">
        <v>611</v>
      </c>
    </row>
    <row r="136" spans="1:3" ht="22.5" customHeight="1">
      <c r="A136" s="7" t="s">
        <v>533</v>
      </c>
      <c r="B136" s="6">
        <v>228027</v>
      </c>
      <c r="C136" s="7" t="s">
        <v>611</v>
      </c>
    </row>
    <row r="137" spans="1:3" ht="22.5" customHeight="1">
      <c r="A137" s="7" t="s">
        <v>534</v>
      </c>
      <c r="B137" s="6">
        <v>228999</v>
      </c>
      <c r="C137" s="7" t="s">
        <v>611</v>
      </c>
    </row>
    <row r="138" spans="1:3" ht="22.5" customHeight="1">
      <c r="A138" s="7" t="s">
        <v>535</v>
      </c>
      <c r="B138" s="6">
        <v>281001</v>
      </c>
      <c r="C138" s="7" t="s">
        <v>616</v>
      </c>
    </row>
    <row r="139" spans="1:3" ht="22.5" customHeight="1">
      <c r="A139" s="7" t="s">
        <v>536</v>
      </c>
      <c r="B139" s="6">
        <v>281002</v>
      </c>
      <c r="C139" s="7" t="s">
        <v>616</v>
      </c>
    </row>
    <row r="140" spans="1:3" ht="22.5" customHeight="1">
      <c r="A140" s="7" t="s">
        <v>537</v>
      </c>
      <c r="B140" s="6">
        <v>281003</v>
      </c>
      <c r="C140" s="7" t="s">
        <v>616</v>
      </c>
    </row>
    <row r="141" spans="1:3" ht="22.5" customHeight="1">
      <c r="A141" s="7" t="s">
        <v>538</v>
      </c>
      <c r="B141" s="6">
        <v>281999</v>
      </c>
      <c r="C141" s="7" t="s">
        <v>616</v>
      </c>
    </row>
    <row r="142" spans="1:3" ht="22.5" customHeight="1">
      <c r="A142" s="7" t="s">
        <v>749</v>
      </c>
      <c r="B142" s="6">
        <v>421001</v>
      </c>
      <c r="C142" s="7" t="s">
        <v>612</v>
      </c>
    </row>
    <row r="143" spans="1:3" ht="22.5" customHeight="1">
      <c r="A143" s="7" t="s">
        <v>539</v>
      </c>
      <c r="B143" s="6">
        <v>421002</v>
      </c>
      <c r="C143" s="7" t="s">
        <v>612</v>
      </c>
    </row>
    <row r="144" spans="1:3" ht="22.5" customHeight="1">
      <c r="A144" s="7" t="s">
        <v>540</v>
      </c>
      <c r="B144" s="6">
        <v>421003</v>
      </c>
      <c r="C144" s="7" t="s">
        <v>612</v>
      </c>
    </row>
    <row r="145" spans="1:3" ht="22.5" customHeight="1">
      <c r="A145" s="7" t="s">
        <v>541</v>
      </c>
      <c r="B145" s="6">
        <v>422001</v>
      </c>
      <c r="C145" s="7" t="s">
        <v>613</v>
      </c>
    </row>
    <row r="146" spans="1:3" ht="22.5" customHeight="1">
      <c r="A146" s="7" t="s">
        <v>542</v>
      </c>
      <c r="B146" s="6">
        <v>422002</v>
      </c>
      <c r="C146" s="7" t="s">
        <v>613</v>
      </c>
    </row>
    <row r="147" spans="1:3" ht="22.5" customHeight="1">
      <c r="A147" s="7" t="s">
        <v>543</v>
      </c>
      <c r="B147" s="6">
        <v>422003</v>
      </c>
      <c r="C147" s="7" t="s">
        <v>613</v>
      </c>
    </row>
    <row r="148" spans="1:3" ht="22.5" customHeight="1">
      <c r="A148" s="7" t="s">
        <v>544</v>
      </c>
      <c r="B148" s="6">
        <v>422004</v>
      </c>
      <c r="C148" s="7" t="s">
        <v>613</v>
      </c>
    </row>
    <row r="149" spans="1:3" ht="22.5" customHeight="1">
      <c r="A149" s="7" t="s">
        <v>545</v>
      </c>
      <c r="B149" s="6">
        <v>422005</v>
      </c>
      <c r="C149" s="7" t="s">
        <v>613</v>
      </c>
    </row>
    <row r="150" spans="1:3" ht="22.5" customHeight="1">
      <c r="A150" s="7" t="s">
        <v>546</v>
      </c>
      <c r="B150" s="6">
        <v>422999</v>
      </c>
      <c r="C150" s="7" t="s">
        <v>613</v>
      </c>
    </row>
    <row r="151" spans="1:3" ht="22.5" customHeight="1">
      <c r="A151" s="7" t="s">
        <v>547</v>
      </c>
      <c r="B151" s="6">
        <v>423001</v>
      </c>
      <c r="C151" s="7" t="s">
        <v>614</v>
      </c>
    </row>
    <row r="152" spans="1:3" ht="22.5" customHeight="1">
      <c r="A152" s="7" t="s">
        <v>548</v>
      </c>
      <c r="B152" s="6">
        <v>423002</v>
      </c>
      <c r="C152" s="7" t="s">
        <v>614</v>
      </c>
    </row>
    <row r="153" spans="1:3" ht="22.5" customHeight="1">
      <c r="A153" s="7" t="s">
        <v>549</v>
      </c>
      <c r="B153" s="6">
        <v>423003</v>
      </c>
      <c r="C153" s="7" t="s">
        <v>614</v>
      </c>
    </row>
    <row r="154" spans="1:3" ht="22.5" customHeight="1">
      <c r="A154" s="7" t="s">
        <v>550</v>
      </c>
      <c r="B154" s="6">
        <v>423004</v>
      </c>
      <c r="C154" s="7" t="s">
        <v>614</v>
      </c>
    </row>
    <row r="155" spans="1:3" ht="22.5" customHeight="1">
      <c r="A155" s="7" t="s">
        <v>551</v>
      </c>
      <c r="B155" s="6">
        <v>423005</v>
      </c>
      <c r="C155" s="7" t="s">
        <v>614</v>
      </c>
    </row>
    <row r="156" spans="1:3" ht="22.5" customHeight="1">
      <c r="A156" s="7" t="s">
        <v>552</v>
      </c>
      <c r="B156" s="6">
        <v>423006</v>
      </c>
      <c r="C156" s="7" t="s">
        <v>614</v>
      </c>
    </row>
    <row r="157" spans="1:3" ht="22.5" customHeight="1">
      <c r="A157" s="7" t="s">
        <v>553</v>
      </c>
      <c r="B157" s="6">
        <v>423007</v>
      </c>
      <c r="C157" s="7" t="s">
        <v>614</v>
      </c>
    </row>
    <row r="158" spans="1:3" ht="22.5" customHeight="1">
      <c r="A158" s="7" t="s">
        <v>554</v>
      </c>
      <c r="B158" s="6">
        <v>423008</v>
      </c>
      <c r="C158" s="7" t="s">
        <v>614</v>
      </c>
    </row>
    <row r="159" spans="1:3" ht="22.5" customHeight="1">
      <c r="A159" s="7" t="s">
        <v>555</v>
      </c>
      <c r="B159" s="6">
        <v>423999</v>
      </c>
      <c r="C159" s="7" t="s">
        <v>614</v>
      </c>
    </row>
    <row r="160" spans="1:3" ht="22.5" customHeight="1">
      <c r="A160" s="7" t="s">
        <v>556</v>
      </c>
      <c r="B160" s="6">
        <v>424001</v>
      </c>
      <c r="C160" s="7" t="s">
        <v>615</v>
      </c>
    </row>
    <row r="161" spans="1:3" ht="22.5" customHeight="1">
      <c r="A161" s="7" t="s">
        <v>557</v>
      </c>
      <c r="B161" s="6">
        <v>424002</v>
      </c>
      <c r="C161" s="7" t="s">
        <v>615</v>
      </c>
    </row>
    <row r="162" spans="1:3" ht="22.5" customHeight="1">
      <c r="A162" s="7" t="s">
        <v>558</v>
      </c>
      <c r="B162" s="6">
        <v>424003</v>
      </c>
      <c r="C162" s="7" t="s">
        <v>615</v>
      </c>
    </row>
    <row r="163" spans="1:3" ht="22.5" customHeight="1">
      <c r="A163" s="7" t="s">
        <v>559</v>
      </c>
      <c r="B163" s="6">
        <v>441001</v>
      </c>
      <c r="C163" s="7" t="s">
        <v>617</v>
      </c>
    </row>
    <row r="164" spans="1:3" ht="22.5" customHeight="1">
      <c r="A164" s="7" t="s">
        <v>560</v>
      </c>
      <c r="B164" s="6">
        <v>441003</v>
      </c>
      <c r="C164" s="7" t="s">
        <v>617</v>
      </c>
    </row>
    <row r="165" spans="1:3" ht="22.5" customHeight="1">
      <c r="A165" s="7" t="s">
        <v>561</v>
      </c>
      <c r="B165" s="6">
        <v>442001</v>
      </c>
      <c r="C165" s="7" t="s">
        <v>618</v>
      </c>
    </row>
    <row r="166" spans="1:3" ht="22.5" customHeight="1">
      <c r="A166" s="7" t="s">
        <v>562</v>
      </c>
      <c r="B166" s="6">
        <v>442002</v>
      </c>
      <c r="C166" s="7" t="s">
        <v>618</v>
      </c>
    </row>
    <row r="167" spans="1:3" ht="22.5" customHeight="1">
      <c r="A167" s="7" t="s">
        <v>563</v>
      </c>
      <c r="B167" s="6">
        <v>451011</v>
      </c>
      <c r="C167" s="7" t="s">
        <v>619</v>
      </c>
    </row>
    <row r="168" spans="1:3" ht="22.5" customHeight="1">
      <c r="A168" s="7" t="s">
        <v>564</v>
      </c>
      <c r="B168" s="6">
        <v>451012</v>
      </c>
      <c r="C168" s="7" t="s">
        <v>619</v>
      </c>
    </row>
    <row r="169" spans="1:3" ht="22.5" customHeight="1">
      <c r="A169" s="7" t="s">
        <v>565</v>
      </c>
      <c r="B169" s="6">
        <v>721001</v>
      </c>
      <c r="C169" s="7" t="s">
        <v>623</v>
      </c>
    </row>
    <row r="170" spans="1:3" ht="22.5" customHeight="1">
      <c r="A170" s="7" t="s">
        <v>566</v>
      </c>
      <c r="B170" s="6">
        <v>721002</v>
      </c>
      <c r="C170" s="7" t="s">
        <v>623</v>
      </c>
    </row>
    <row r="171" spans="1:3" ht="22.5" customHeight="1">
      <c r="A171" s="7" t="s">
        <v>567</v>
      </c>
      <c r="B171" s="6">
        <v>721003</v>
      </c>
      <c r="C171" s="7" t="s">
        <v>623</v>
      </c>
    </row>
    <row r="172" spans="1:3" ht="22.5" customHeight="1">
      <c r="A172" s="7" t="s">
        <v>568</v>
      </c>
      <c r="B172" s="6">
        <v>721004</v>
      </c>
      <c r="C172" s="7" t="s">
        <v>623</v>
      </c>
    </row>
    <row r="173" spans="1:3" ht="22.5" customHeight="1">
      <c r="A173" s="7" t="s">
        <v>569</v>
      </c>
      <c r="B173" s="6">
        <v>721005</v>
      </c>
      <c r="C173" s="7" t="s">
        <v>623</v>
      </c>
    </row>
    <row r="174" spans="1:3" ht="22.5" customHeight="1">
      <c r="A174" s="7" t="s">
        <v>570</v>
      </c>
      <c r="B174" s="6">
        <v>721999</v>
      </c>
      <c r="C174" s="7" t="s">
        <v>623</v>
      </c>
    </row>
    <row r="175" spans="1:3" ht="22.5" customHeight="1">
      <c r="A175" s="7" t="s">
        <v>571</v>
      </c>
      <c r="B175" s="6">
        <v>722001</v>
      </c>
      <c r="C175" s="7" t="s">
        <v>623</v>
      </c>
    </row>
    <row r="176" spans="1:3" ht="22.5" customHeight="1">
      <c r="A176" s="7" t="s">
        <v>572</v>
      </c>
      <c r="B176" s="6">
        <v>722002</v>
      </c>
      <c r="C176" s="7" t="s">
        <v>623</v>
      </c>
    </row>
    <row r="177" spans="1:3" ht="22.5" customHeight="1">
      <c r="A177" s="7" t="s">
        <v>573</v>
      </c>
      <c r="B177" s="6">
        <v>722003</v>
      </c>
      <c r="C177" s="7" t="s">
        <v>623</v>
      </c>
    </row>
    <row r="178" spans="1:3" ht="22.5" customHeight="1">
      <c r="A178" s="7" t="s">
        <v>574</v>
      </c>
      <c r="B178" s="6">
        <v>722004</v>
      </c>
      <c r="C178" s="7" t="s">
        <v>623</v>
      </c>
    </row>
    <row r="179" spans="1:3" ht="22.5" customHeight="1">
      <c r="A179" s="7" t="s">
        <v>575</v>
      </c>
      <c r="B179" s="6">
        <v>722999</v>
      </c>
      <c r="C179" s="7" t="s">
        <v>623</v>
      </c>
    </row>
    <row r="180" spans="1:3" ht="22.5" customHeight="1">
      <c r="A180" s="7" t="s">
        <v>576</v>
      </c>
      <c r="B180" s="6">
        <v>723001</v>
      </c>
      <c r="C180" s="7" t="s">
        <v>623</v>
      </c>
    </row>
    <row r="181" spans="1:3" ht="22.5" customHeight="1">
      <c r="A181" s="7" t="s">
        <v>577</v>
      </c>
      <c r="B181" s="6">
        <v>723002</v>
      </c>
      <c r="C181" s="7" t="s">
        <v>623</v>
      </c>
    </row>
    <row r="182" spans="1:3" ht="22.5" customHeight="1">
      <c r="A182" s="7" t="s">
        <v>578</v>
      </c>
      <c r="B182" s="6">
        <v>723003</v>
      </c>
      <c r="C182" s="7" t="s">
        <v>623</v>
      </c>
    </row>
    <row r="183" spans="1:3" ht="22.5" customHeight="1">
      <c r="A183" s="7" t="s">
        <v>579</v>
      </c>
      <c r="B183" s="6">
        <v>723004</v>
      </c>
      <c r="C183" s="7" t="s">
        <v>623</v>
      </c>
    </row>
    <row r="184" spans="1:3" ht="22.5" customHeight="1">
      <c r="A184" s="7" t="s">
        <v>580</v>
      </c>
      <c r="B184" s="6">
        <v>724001</v>
      </c>
      <c r="C184" s="7" t="s">
        <v>623</v>
      </c>
    </row>
    <row r="185" spans="1:3" ht="22.5" customHeight="1">
      <c r="A185" s="7" t="s">
        <v>581</v>
      </c>
      <c r="B185" s="6">
        <v>724002</v>
      </c>
      <c r="C185" s="7" t="s">
        <v>623</v>
      </c>
    </row>
    <row r="186" spans="1:3" ht="22.5" customHeight="1">
      <c r="A186" s="7" t="s">
        <v>582</v>
      </c>
      <c r="B186" s="6">
        <v>724003</v>
      </c>
      <c r="C186" s="7" t="s">
        <v>623</v>
      </c>
    </row>
    <row r="187" spans="1:3" ht="22.5" customHeight="1">
      <c r="A187" s="7" t="s">
        <v>583</v>
      </c>
      <c r="B187" s="6">
        <v>724004</v>
      </c>
      <c r="C187" s="7" t="s">
        <v>623</v>
      </c>
    </row>
    <row r="188" spans="1:3" ht="22.5" customHeight="1">
      <c r="A188" s="7" t="s">
        <v>584</v>
      </c>
      <c r="B188" s="6">
        <v>724999</v>
      </c>
      <c r="C188" s="7" t="s">
        <v>623</v>
      </c>
    </row>
    <row r="189" spans="1:3" ht="22.5" customHeight="1">
      <c r="A189" s="7" t="s">
        <v>585</v>
      </c>
      <c r="B189" s="6">
        <v>725001</v>
      </c>
      <c r="C189" s="7" t="s">
        <v>623</v>
      </c>
    </row>
    <row r="190" spans="1:3" ht="22.5" customHeight="1">
      <c r="A190" s="7" t="s">
        <v>586</v>
      </c>
      <c r="B190" s="6">
        <v>725002</v>
      </c>
      <c r="C190" s="7" t="s">
        <v>623</v>
      </c>
    </row>
    <row r="191" spans="1:3" ht="22.5" customHeight="1">
      <c r="A191" s="7" t="s">
        <v>587</v>
      </c>
      <c r="B191" s="6">
        <v>725003</v>
      </c>
      <c r="C191" s="7" t="s">
        <v>623</v>
      </c>
    </row>
    <row r="192" spans="1:3" ht="22.5" customHeight="1">
      <c r="A192" s="7" t="s">
        <v>588</v>
      </c>
      <c r="B192" s="6">
        <v>725004</v>
      </c>
      <c r="C192" s="7" t="s">
        <v>623</v>
      </c>
    </row>
    <row r="193" spans="1:3" ht="22.5" customHeight="1">
      <c r="A193" s="7" t="s">
        <v>589</v>
      </c>
      <c r="B193" s="6">
        <v>725005</v>
      </c>
      <c r="C193" s="7" t="s">
        <v>623</v>
      </c>
    </row>
    <row r="194" spans="1:3" ht="22.5" customHeight="1">
      <c r="A194" s="7" t="s">
        <v>590</v>
      </c>
      <c r="B194" s="6">
        <v>725999</v>
      </c>
      <c r="C194" s="7" t="s">
        <v>623</v>
      </c>
    </row>
    <row r="195" spans="1:3" ht="22.5" customHeight="1">
      <c r="A195" s="7" t="s">
        <v>591</v>
      </c>
      <c r="B195" s="6">
        <v>731001</v>
      </c>
      <c r="C195" s="7" t="s">
        <v>624</v>
      </c>
    </row>
    <row r="196" spans="1:3" ht="22.5" customHeight="1">
      <c r="A196" s="7" t="s">
        <v>592</v>
      </c>
      <c r="B196" s="6">
        <v>731002</v>
      </c>
      <c r="C196" s="7" t="s">
        <v>624</v>
      </c>
    </row>
    <row r="197" spans="1:3" ht="22.5" customHeight="1">
      <c r="A197" s="7" t="s">
        <v>593</v>
      </c>
      <c r="B197" s="6">
        <v>731003</v>
      </c>
      <c r="C197" s="7" t="s">
        <v>624</v>
      </c>
    </row>
    <row r="198" spans="1:3" ht="22.5" customHeight="1">
      <c r="A198" s="7" t="s">
        <v>594</v>
      </c>
      <c r="B198" s="6">
        <v>731004</v>
      </c>
      <c r="C198" s="7" t="s">
        <v>624</v>
      </c>
    </row>
    <row r="199" spans="1:3" ht="22.5" customHeight="1">
      <c r="A199" s="7" t="s">
        <v>595</v>
      </c>
      <c r="B199" s="6">
        <v>731005</v>
      </c>
      <c r="C199" s="7" t="s">
        <v>624</v>
      </c>
    </row>
    <row r="200" spans="1:3" ht="22.5" customHeight="1">
      <c r="A200" s="7" t="s">
        <v>596</v>
      </c>
      <c r="B200" s="6">
        <v>731999</v>
      </c>
      <c r="C200" s="7" t="s">
        <v>624</v>
      </c>
    </row>
    <row r="201" spans="1:3" ht="22.5" customHeight="1">
      <c r="A201" s="7" t="s">
        <v>597</v>
      </c>
      <c r="B201" s="6">
        <v>732002</v>
      </c>
      <c r="C201" s="7" t="s">
        <v>624</v>
      </c>
    </row>
    <row r="202" spans="1:3" ht="22.5" customHeight="1">
      <c r="A202" s="7" t="s">
        <v>598</v>
      </c>
      <c r="B202" s="6">
        <v>732003</v>
      </c>
      <c r="C202" s="7" t="s">
        <v>624</v>
      </c>
    </row>
    <row r="203" spans="1:3" ht="22.5" customHeight="1">
      <c r="A203" s="7" t="s">
        <v>599</v>
      </c>
      <c r="B203" s="6">
        <v>732004</v>
      </c>
      <c r="C203" s="7" t="s">
        <v>624</v>
      </c>
    </row>
    <row r="204" spans="1:3" ht="22.5" customHeight="1">
      <c r="A204" s="7" t="s">
        <v>600</v>
      </c>
      <c r="B204" s="6">
        <v>732999</v>
      </c>
      <c r="C204" s="7" t="s">
        <v>624</v>
      </c>
    </row>
  </sheetData>
  <autoFilter ref="A2:C204"/>
  <conditionalFormatting sqref="B37:B39">
    <cfRule type="duplicateValues" dxfId="31" priority="1"/>
  </conditionalFormatting>
  <conditionalFormatting sqref="E3:E11 B1:B36 B40:B1048576">
    <cfRule type="duplicateValues" dxfId="30" priority="2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79998168889431442"/>
    <pageSetUpPr fitToPage="1"/>
  </sheetPr>
  <dimension ref="A1:A39"/>
  <sheetViews>
    <sheetView showGridLines="0" zoomScaleNormal="100" workbookViewId="0">
      <pane ySplit="2" topLeftCell="A21" activePane="bottomLeft" state="frozen"/>
      <selection activeCell="H30" sqref="H30"/>
      <selection pane="bottomLeft" activeCell="A2" sqref="A2"/>
    </sheetView>
  </sheetViews>
  <sheetFormatPr defaultColWidth="8.6640625" defaultRowHeight="22.5" customHeight="1"/>
  <cols>
    <col min="1" max="1" width="49.88671875" style="2" customWidth="1"/>
    <col min="2" max="16384" width="8.6640625" style="2"/>
  </cols>
  <sheetData>
    <row r="1" spans="1:1" ht="38.25">
      <c r="A1" s="4" t="s">
        <v>834</v>
      </c>
    </row>
    <row r="2" spans="1:1" ht="22.5" customHeight="1">
      <c r="A2" s="8" t="s">
        <v>622</v>
      </c>
    </row>
    <row r="3" spans="1:1" ht="22.5" customHeight="1">
      <c r="A3" s="7" t="s">
        <v>769</v>
      </c>
    </row>
    <row r="4" spans="1:1" ht="22.5" customHeight="1">
      <c r="A4" s="7" t="s">
        <v>764</v>
      </c>
    </row>
    <row r="5" spans="1:1" ht="22.5" customHeight="1">
      <c r="A5" s="7" t="s">
        <v>772</v>
      </c>
    </row>
    <row r="6" spans="1:1" ht="22.5" customHeight="1">
      <c r="A6" s="7" t="s">
        <v>774</v>
      </c>
    </row>
    <row r="7" spans="1:1" ht="22.5" customHeight="1">
      <c r="A7" s="7" t="s">
        <v>776</v>
      </c>
    </row>
    <row r="8" spans="1:1" ht="22.5" customHeight="1">
      <c r="A8" s="7" t="s">
        <v>778</v>
      </c>
    </row>
    <row r="9" spans="1:1" ht="22.5" customHeight="1">
      <c r="A9" s="7" t="s">
        <v>780</v>
      </c>
    </row>
    <row r="10" spans="1:1" ht="22.5" customHeight="1">
      <c r="A10" s="7" t="s">
        <v>782</v>
      </c>
    </row>
    <row r="11" spans="1:1" ht="22.5" customHeight="1">
      <c r="A11" s="7" t="s">
        <v>784</v>
      </c>
    </row>
    <row r="12" spans="1:1" ht="22.5" customHeight="1">
      <c r="A12" s="7" t="s">
        <v>786</v>
      </c>
    </row>
    <row r="13" spans="1:1" ht="22.5" customHeight="1">
      <c r="A13" s="7" t="s">
        <v>788</v>
      </c>
    </row>
    <row r="14" spans="1:1" ht="22.5" customHeight="1">
      <c r="A14" s="7" t="s">
        <v>790</v>
      </c>
    </row>
    <row r="15" spans="1:1" ht="22.5" customHeight="1">
      <c r="A15" s="7" t="s">
        <v>792</v>
      </c>
    </row>
    <row r="16" spans="1:1" ht="22.5" customHeight="1">
      <c r="A16" s="7" t="s">
        <v>794</v>
      </c>
    </row>
    <row r="17" spans="1:1" ht="22.5" customHeight="1">
      <c r="A17" s="7" t="s">
        <v>796</v>
      </c>
    </row>
    <row r="18" spans="1:1" ht="22.5" customHeight="1">
      <c r="A18" s="7" t="s">
        <v>798</v>
      </c>
    </row>
    <row r="19" spans="1:1" ht="22.5" customHeight="1">
      <c r="A19" s="7" t="s">
        <v>800</v>
      </c>
    </row>
    <row r="20" spans="1:1" ht="22.5" customHeight="1">
      <c r="A20" s="7" t="s">
        <v>802</v>
      </c>
    </row>
    <row r="21" spans="1:1" ht="22.5" customHeight="1">
      <c r="A21" s="7" t="s">
        <v>804</v>
      </c>
    </row>
    <row r="22" spans="1:1" ht="22.5" customHeight="1">
      <c r="A22" s="7" t="s">
        <v>806</v>
      </c>
    </row>
    <row r="23" spans="1:1" ht="22.5" customHeight="1">
      <c r="A23" s="7" t="s">
        <v>808</v>
      </c>
    </row>
    <row r="24" spans="1:1" ht="22.5" customHeight="1">
      <c r="A24" s="7" t="s">
        <v>762</v>
      </c>
    </row>
    <row r="25" spans="1:1" ht="22.5" customHeight="1">
      <c r="A25" s="7" t="s">
        <v>811</v>
      </c>
    </row>
    <row r="26" spans="1:1" ht="22.5" customHeight="1">
      <c r="A26" s="7" t="s">
        <v>813</v>
      </c>
    </row>
    <row r="27" spans="1:1" ht="22.5" customHeight="1">
      <c r="A27" s="7" t="s">
        <v>815</v>
      </c>
    </row>
    <row r="28" spans="1:1" ht="22.5" customHeight="1">
      <c r="A28" s="7" t="s">
        <v>817</v>
      </c>
    </row>
    <row r="29" spans="1:1" ht="22.5" customHeight="1">
      <c r="A29" s="7" t="s">
        <v>766</v>
      </c>
    </row>
    <row r="30" spans="1:1" ht="22.5" customHeight="1">
      <c r="A30" s="7" t="s">
        <v>542</v>
      </c>
    </row>
    <row r="31" spans="1:1" ht="22.5" customHeight="1">
      <c r="A31" s="7" t="s">
        <v>767</v>
      </c>
    </row>
    <row r="32" spans="1:1" ht="22.5" customHeight="1">
      <c r="A32" s="7" t="s">
        <v>763</v>
      </c>
    </row>
    <row r="33" spans="1:1" ht="22.5" customHeight="1">
      <c r="A33" s="7" t="s">
        <v>823</v>
      </c>
    </row>
    <row r="34" spans="1:1" ht="22.5" customHeight="1">
      <c r="A34" s="7" t="s">
        <v>825</v>
      </c>
    </row>
    <row r="35" spans="1:1" ht="22.5" customHeight="1">
      <c r="A35" s="7" t="s">
        <v>373</v>
      </c>
    </row>
    <row r="36" spans="1:1" ht="22.5" customHeight="1">
      <c r="A36" s="7" t="s">
        <v>828</v>
      </c>
    </row>
    <row r="37" spans="1:1" ht="22.5" customHeight="1">
      <c r="A37" s="7" t="s">
        <v>830</v>
      </c>
    </row>
    <row r="38" spans="1:1" ht="22.5" customHeight="1">
      <c r="A38" s="7" t="s">
        <v>832</v>
      </c>
    </row>
    <row r="39" spans="1:1" ht="22.5" customHeight="1">
      <c r="A39" s="7" t="s">
        <v>765</v>
      </c>
    </row>
  </sheetData>
  <autoFilter ref="A2:A39"/>
  <conditionalFormatting sqref="C3:C11">
    <cfRule type="duplicateValues" dxfId="29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7" tint="0.79998168889431442"/>
    <pageSetUpPr fitToPage="1"/>
  </sheetPr>
  <dimension ref="B1:R92"/>
  <sheetViews>
    <sheetView showGridLines="0" topLeftCell="A7" zoomScaleNormal="100" workbookViewId="0">
      <selection activeCell="C20" sqref="C20"/>
    </sheetView>
  </sheetViews>
  <sheetFormatPr defaultColWidth="9" defaultRowHeight="22.5" customHeight="1"/>
  <cols>
    <col min="1" max="2" width="2.44140625" style="2" customWidth="1"/>
    <col min="3" max="3" width="13.33203125" style="11" customWidth="1"/>
    <col min="4" max="9" width="9" style="2"/>
    <col min="10" max="10" width="9" style="2" customWidth="1"/>
    <col min="11" max="11" width="9" style="2"/>
    <col min="12" max="12" width="2.44140625" style="2" customWidth="1"/>
    <col min="13" max="13" width="9" style="2"/>
    <col min="14" max="14" width="3.33203125" style="2" customWidth="1"/>
    <col min="15" max="15" width="26.77734375" style="2" bestFit="1" customWidth="1"/>
    <col min="16" max="16384" width="9" style="2"/>
  </cols>
  <sheetData>
    <row r="1" spans="2:18" ht="15" customHeight="1"/>
    <row r="2" spans="2:18" ht="15" customHeight="1">
      <c r="B2" s="12"/>
      <c r="C2" s="13"/>
      <c r="D2" s="14"/>
      <c r="E2" s="14"/>
      <c r="F2" s="14"/>
      <c r="G2" s="14"/>
      <c r="H2" s="14"/>
      <c r="I2" s="14"/>
      <c r="J2" s="14"/>
      <c r="K2" s="14"/>
      <c r="L2" s="15"/>
    </row>
    <row r="3" spans="2:18" s="11" customFormat="1" ht="22.5" customHeight="1">
      <c r="B3" s="16"/>
      <c r="C3" s="17" t="s">
        <v>1207</v>
      </c>
      <c r="D3" s="18"/>
      <c r="E3" s="18"/>
      <c r="F3" s="18"/>
      <c r="G3" s="18"/>
      <c r="H3" s="18"/>
      <c r="I3" s="18"/>
      <c r="J3" s="18"/>
      <c r="K3" s="17"/>
      <c r="L3" s="19"/>
    </row>
    <row r="4" spans="2:18" s="11" customFormat="1" ht="38.25">
      <c r="B4" s="20"/>
      <c r="C4" s="4" t="s">
        <v>1206</v>
      </c>
      <c r="D4" s="21"/>
      <c r="E4" s="18"/>
      <c r="F4" s="18"/>
      <c r="G4" s="18"/>
      <c r="H4" s="18"/>
      <c r="I4" s="18"/>
      <c r="J4" s="18"/>
      <c r="K4" s="4"/>
      <c r="L4" s="19"/>
    </row>
    <row r="5" spans="2:18" s="11" customFormat="1" ht="15" customHeight="1" thickBot="1">
      <c r="B5" s="20"/>
      <c r="C5" s="4"/>
      <c r="D5" s="21"/>
      <c r="E5" s="18"/>
      <c r="F5" s="18"/>
      <c r="G5" s="18"/>
      <c r="H5" s="18"/>
      <c r="I5" s="18"/>
      <c r="J5" s="18"/>
      <c r="K5" s="4"/>
      <c r="L5" s="19"/>
    </row>
    <row r="6" spans="2:18" s="11" customFormat="1" ht="23.1" customHeight="1" thickBot="1">
      <c r="B6" s="22"/>
      <c r="C6" s="5"/>
      <c r="D6" s="18"/>
      <c r="E6" s="18"/>
      <c r="F6" s="18"/>
      <c r="G6" s="18"/>
      <c r="H6" s="18"/>
      <c r="I6" s="18"/>
      <c r="J6" s="23" t="str">
        <f>INDEX(BusinessAreaCodes!A:A,MATCH(RashuBudget!K6,BusinessAreaCodes!B:B,0))</f>
        <v>ހައްދުންމަތީ މުންޑޫ ކައުންސިލްގެ އިދާރާ</v>
      </c>
      <c r="K6" s="63">
        <v>1449</v>
      </c>
      <c r="L6" s="19"/>
      <c r="O6" s="24" t="s">
        <v>1068</v>
      </c>
    </row>
    <row r="7" spans="2:18" ht="15" customHeight="1">
      <c r="B7" s="25"/>
      <c r="C7" s="2"/>
      <c r="L7" s="26"/>
    </row>
    <row r="8" spans="2:18" ht="36">
      <c r="B8" s="25"/>
      <c r="C8" s="2"/>
      <c r="K8" s="27"/>
      <c r="L8" s="26"/>
    </row>
    <row r="9" spans="2:18" ht="30" customHeight="1">
      <c r="B9" s="25"/>
      <c r="C9" s="28" t="s">
        <v>1051</v>
      </c>
      <c r="D9" s="29"/>
      <c r="E9" s="29"/>
      <c r="F9" s="29"/>
      <c r="G9" s="29"/>
      <c r="H9" s="29"/>
      <c r="I9" s="29"/>
      <c r="J9" s="29"/>
      <c r="K9" s="29"/>
      <c r="L9" s="26"/>
    </row>
    <row r="10" spans="2:18" ht="22.5" customHeight="1">
      <c r="B10" s="25"/>
      <c r="C10" s="30">
        <f>SUM(C11:C14)</f>
        <v>5392967</v>
      </c>
      <c r="D10" s="31"/>
      <c r="E10" s="31"/>
      <c r="F10" s="31"/>
      <c r="G10" s="31"/>
      <c r="H10" s="31"/>
      <c r="I10" s="31"/>
      <c r="J10" s="31"/>
      <c r="K10" s="32" t="s">
        <v>1052</v>
      </c>
      <c r="L10" s="26"/>
    </row>
    <row r="11" spans="2:18" ht="22.5" customHeight="1">
      <c r="B11" s="25"/>
      <c r="C11" s="33">
        <f>SUMIF(Revenue!$F:$F,$K11,Revenue!$C:$C)</f>
        <v>4521647</v>
      </c>
      <c r="D11" s="34"/>
      <c r="E11" s="34"/>
      <c r="F11" s="34"/>
      <c r="G11" s="34"/>
      <c r="H11" s="34"/>
      <c r="I11" s="34"/>
      <c r="J11" s="34"/>
      <c r="K11" s="35" t="s">
        <v>6</v>
      </c>
      <c r="L11" s="26"/>
      <c r="R11" s="18"/>
    </row>
    <row r="12" spans="2:18" ht="22.5" customHeight="1">
      <c r="B12" s="25"/>
      <c r="C12" s="36">
        <f>SUMIF(Revenue!$F:$F,$K12,Revenue!$C:$C)</f>
        <v>0</v>
      </c>
      <c r="D12" s="37"/>
      <c r="E12" s="37"/>
      <c r="F12" s="37"/>
      <c r="G12" s="37"/>
      <c r="H12" s="37"/>
      <c r="I12" s="37"/>
      <c r="J12" s="37"/>
      <c r="K12" s="38" t="s">
        <v>7</v>
      </c>
      <c r="L12" s="26"/>
    </row>
    <row r="13" spans="2:18" ht="22.5" customHeight="1">
      <c r="B13" s="25"/>
      <c r="C13" s="36">
        <f>SUMIF(Revenue!$F:$F,$K13,Revenue!$C:$C)</f>
        <v>0</v>
      </c>
      <c r="D13" s="37"/>
      <c r="E13" s="37"/>
      <c r="F13" s="37"/>
      <c r="G13" s="37"/>
      <c r="H13" s="37"/>
      <c r="I13" s="37"/>
      <c r="J13" s="37"/>
      <c r="K13" s="38" t="s">
        <v>5</v>
      </c>
      <c r="L13" s="26"/>
    </row>
    <row r="14" spans="2:18" ht="22.5" customHeight="1">
      <c r="B14" s="25"/>
      <c r="C14" s="36">
        <f>Revenue!C50</f>
        <v>871320</v>
      </c>
      <c r="D14" s="37"/>
      <c r="E14" s="37"/>
      <c r="F14" s="37"/>
      <c r="G14" s="37"/>
      <c r="H14" s="37"/>
      <c r="I14" s="37"/>
      <c r="J14" s="37"/>
      <c r="K14" s="38" t="s">
        <v>758</v>
      </c>
      <c r="L14" s="26"/>
    </row>
    <row r="15" spans="2:18" ht="15" customHeight="1">
      <c r="B15" s="25"/>
      <c r="C15" s="39"/>
      <c r="K15" s="40"/>
      <c r="L15" s="26"/>
    </row>
    <row r="16" spans="2:18" ht="22.5" customHeight="1">
      <c r="B16" s="25"/>
      <c r="C16" s="30">
        <f>C17+C22+C27+C32</f>
        <v>11936536</v>
      </c>
      <c r="D16" s="31"/>
      <c r="E16" s="31"/>
      <c r="F16" s="31"/>
      <c r="G16" s="31"/>
      <c r="H16" s="31"/>
      <c r="I16" s="31"/>
      <c r="J16" s="31"/>
      <c r="K16" s="32" t="s">
        <v>1053</v>
      </c>
      <c r="L16" s="26"/>
    </row>
    <row r="17" spans="2:12" ht="22.5" customHeight="1">
      <c r="B17" s="25"/>
      <c r="C17" s="41">
        <f>SUM(C18:C20)</f>
        <v>6306336</v>
      </c>
      <c r="D17" s="42"/>
      <c r="E17" s="42"/>
      <c r="F17" s="42"/>
      <c r="G17" s="42"/>
      <c r="H17" s="42"/>
      <c r="I17" s="42"/>
      <c r="J17" s="42"/>
      <c r="K17" s="43" t="s">
        <v>6</v>
      </c>
      <c r="L17" s="26"/>
    </row>
    <row r="18" spans="2:12" ht="22.5" customHeight="1">
      <c r="B18" s="25"/>
      <c r="C18" s="33">
        <f>'Budget(BG)'!D10</f>
        <v>3411756</v>
      </c>
      <c r="D18" s="34"/>
      <c r="E18" s="34"/>
      <c r="F18" s="34"/>
      <c r="G18" s="34"/>
      <c r="H18" s="34"/>
      <c r="I18" s="34"/>
      <c r="J18" s="34"/>
      <c r="K18" s="44" t="s">
        <v>1054</v>
      </c>
      <c r="L18" s="26"/>
    </row>
    <row r="19" spans="2:12" ht="22.5" customHeight="1">
      <c r="B19" s="25"/>
      <c r="C19" s="36">
        <f>'Budget(BG)'!D11-C20</f>
        <v>206700</v>
      </c>
      <c r="D19" s="37"/>
      <c r="E19" s="37"/>
      <c r="F19" s="37"/>
      <c r="G19" s="37"/>
      <c r="H19" s="37"/>
      <c r="I19" s="37"/>
      <c r="J19" s="37"/>
      <c r="K19" s="45" t="s">
        <v>1055</v>
      </c>
      <c r="L19" s="26"/>
    </row>
    <row r="20" spans="2:12" ht="22.5" customHeight="1">
      <c r="B20" s="25"/>
      <c r="C20" s="36">
        <f>SUMIF(PSIP!$G:$G,K17,PSIP!$C:$C)</f>
        <v>2687880</v>
      </c>
      <c r="D20" s="37"/>
      <c r="E20" s="37"/>
      <c r="F20" s="37"/>
      <c r="G20" s="37"/>
      <c r="H20" s="37"/>
      <c r="I20" s="37"/>
      <c r="J20" s="37"/>
      <c r="K20" s="45" t="s">
        <v>1056</v>
      </c>
      <c r="L20" s="26"/>
    </row>
    <row r="21" spans="2:12" ht="15" customHeight="1">
      <c r="B21" s="25"/>
      <c r="C21" s="39"/>
      <c r="K21" s="40"/>
      <c r="L21" s="26"/>
    </row>
    <row r="22" spans="2:12" ht="22.5" customHeight="1">
      <c r="B22" s="25"/>
      <c r="C22" s="41">
        <f>SUM(C23:C25)</f>
        <v>0</v>
      </c>
      <c r="D22" s="42"/>
      <c r="E22" s="42"/>
      <c r="F22" s="42"/>
      <c r="G22" s="42"/>
      <c r="H22" s="42"/>
      <c r="I22" s="42"/>
      <c r="J22" s="42"/>
      <c r="K22" s="43" t="s">
        <v>7</v>
      </c>
      <c r="L22" s="26"/>
    </row>
    <row r="23" spans="2:12" ht="22.5" customHeight="1">
      <c r="B23" s="25"/>
      <c r="C23" s="46">
        <f>'Budget(CG)'!D10</f>
        <v>0</v>
      </c>
      <c r="D23" s="47"/>
      <c r="E23" s="47"/>
      <c r="F23" s="47"/>
      <c r="G23" s="47"/>
      <c r="H23" s="47"/>
      <c r="I23" s="47"/>
      <c r="J23" s="47"/>
      <c r="K23" s="48" t="s">
        <v>1054</v>
      </c>
      <c r="L23" s="26"/>
    </row>
    <row r="24" spans="2:12" ht="22.5" customHeight="1">
      <c r="B24" s="25"/>
      <c r="C24" s="36">
        <f>'Budget(CG)'!D11-C25</f>
        <v>0</v>
      </c>
      <c r="D24" s="37"/>
      <c r="E24" s="37"/>
      <c r="F24" s="37"/>
      <c r="G24" s="37"/>
      <c r="H24" s="37"/>
      <c r="I24" s="37"/>
      <c r="J24" s="37"/>
      <c r="K24" s="45" t="s">
        <v>1055</v>
      </c>
      <c r="L24" s="26"/>
    </row>
    <row r="25" spans="2:12" ht="22.5" customHeight="1">
      <c r="B25" s="25"/>
      <c r="C25" s="36">
        <f>SUMIF(PSIP!$G:$G,K22,PSIP!$C:$C)</f>
        <v>0</v>
      </c>
      <c r="D25" s="37"/>
      <c r="E25" s="37"/>
      <c r="F25" s="37"/>
      <c r="G25" s="37"/>
      <c r="H25" s="37"/>
      <c r="I25" s="37"/>
      <c r="J25" s="37"/>
      <c r="K25" s="45" t="s">
        <v>1056</v>
      </c>
      <c r="L25" s="26"/>
    </row>
    <row r="26" spans="2:12" ht="15" customHeight="1">
      <c r="B26" s="25"/>
      <c r="C26" s="39"/>
      <c r="K26" s="40"/>
      <c r="L26" s="26"/>
    </row>
    <row r="27" spans="2:12" ht="22.5" customHeight="1">
      <c r="B27" s="25"/>
      <c r="C27" s="41">
        <f>SUM(C28:C30)</f>
        <v>276000</v>
      </c>
      <c r="D27" s="42"/>
      <c r="E27" s="42"/>
      <c r="F27" s="42"/>
      <c r="G27" s="42"/>
      <c r="H27" s="42"/>
      <c r="I27" s="42"/>
      <c r="J27" s="42"/>
      <c r="K27" s="43" t="s">
        <v>1212</v>
      </c>
      <c r="L27" s="26"/>
    </row>
    <row r="28" spans="2:12" ht="22.5" customHeight="1">
      <c r="B28" s="25"/>
      <c r="C28" s="46">
        <f>'Budget(TF)'!D10</f>
        <v>276000</v>
      </c>
      <c r="D28" s="47"/>
      <c r="E28" s="47"/>
      <c r="F28" s="47"/>
      <c r="G28" s="47"/>
      <c r="H28" s="47"/>
      <c r="I28" s="47"/>
      <c r="J28" s="47"/>
      <c r="K28" s="48" t="s">
        <v>1054</v>
      </c>
      <c r="L28" s="26"/>
    </row>
    <row r="29" spans="2:12" ht="22.5" customHeight="1">
      <c r="B29" s="25"/>
      <c r="C29" s="36">
        <f>'Budget(TF)'!D11-C30</f>
        <v>0</v>
      </c>
      <c r="D29" s="37"/>
      <c r="E29" s="37"/>
      <c r="F29" s="37"/>
      <c r="G29" s="37"/>
      <c r="H29" s="37"/>
      <c r="I29" s="37"/>
      <c r="J29" s="37"/>
      <c r="K29" s="45" t="s">
        <v>1055</v>
      </c>
      <c r="L29" s="26"/>
    </row>
    <row r="30" spans="2:12" ht="22.5" customHeight="1">
      <c r="B30" s="25"/>
      <c r="C30" s="36">
        <f>SUMIF(PSIP!$G:$G,K27,PSIP!$C:$C)</f>
        <v>0</v>
      </c>
      <c r="D30" s="37"/>
      <c r="E30" s="37"/>
      <c r="F30" s="37"/>
      <c r="G30" s="37"/>
      <c r="H30" s="37"/>
      <c r="I30" s="37"/>
      <c r="J30" s="37"/>
      <c r="K30" s="45" t="s">
        <v>1056</v>
      </c>
      <c r="L30" s="26"/>
    </row>
    <row r="31" spans="2:12" ht="15" customHeight="1">
      <c r="B31" s="25"/>
      <c r="C31" s="39"/>
      <c r="K31" s="40"/>
      <c r="L31" s="26"/>
    </row>
    <row r="32" spans="2:12" ht="22.5" customHeight="1">
      <c r="B32" s="25"/>
      <c r="C32" s="41">
        <f>SUM(C33:C35)</f>
        <v>5354200</v>
      </c>
      <c r="D32" s="42"/>
      <c r="E32" s="42"/>
      <c r="F32" s="42"/>
      <c r="G32" s="42"/>
      <c r="H32" s="42"/>
      <c r="I32" s="42"/>
      <c r="J32" s="42"/>
      <c r="K32" s="43" t="s">
        <v>758</v>
      </c>
      <c r="L32" s="26"/>
    </row>
    <row r="33" spans="2:12" ht="22.5" customHeight="1">
      <c r="B33" s="25"/>
      <c r="C33" s="46">
        <f>'Budget(CF)'!D10</f>
        <v>5354200</v>
      </c>
      <c r="D33" s="47"/>
      <c r="E33" s="47"/>
      <c r="F33" s="47"/>
      <c r="G33" s="47"/>
      <c r="H33" s="47"/>
      <c r="I33" s="47"/>
      <c r="J33" s="47"/>
      <c r="K33" s="48" t="s">
        <v>1054</v>
      </c>
      <c r="L33" s="26"/>
    </row>
    <row r="34" spans="2:12" ht="22.5" customHeight="1">
      <c r="B34" s="25"/>
      <c r="C34" s="36">
        <f>'Budget(CF)'!D11-C35</f>
        <v>0</v>
      </c>
      <c r="D34" s="37"/>
      <c r="E34" s="37"/>
      <c r="F34" s="37"/>
      <c r="G34" s="37"/>
      <c r="H34" s="37"/>
      <c r="I34" s="37"/>
      <c r="J34" s="37"/>
      <c r="K34" s="45" t="s">
        <v>1055</v>
      </c>
      <c r="L34" s="26"/>
    </row>
    <row r="35" spans="2:12" ht="22.5" customHeight="1">
      <c r="B35" s="25"/>
      <c r="C35" s="36">
        <f>SUMIF(PSIP!$G:$G,K32,PSIP!$C:$C)</f>
        <v>0</v>
      </c>
      <c r="D35" s="37"/>
      <c r="E35" s="37"/>
      <c r="F35" s="37"/>
      <c r="G35" s="37"/>
      <c r="H35" s="37"/>
      <c r="I35" s="37"/>
      <c r="J35" s="37"/>
      <c r="K35" s="45" t="s">
        <v>1056</v>
      </c>
      <c r="L35" s="26"/>
    </row>
    <row r="36" spans="2:12" ht="22.5" customHeight="1">
      <c r="B36" s="25"/>
      <c r="C36" s="39"/>
      <c r="L36" s="26"/>
    </row>
    <row r="37" spans="2:12" ht="22.5" customHeight="1">
      <c r="B37" s="25"/>
      <c r="C37" s="30">
        <f>C10-C16</f>
        <v>-6543569</v>
      </c>
      <c r="D37" s="31"/>
      <c r="E37" s="31"/>
      <c r="F37" s="31"/>
      <c r="G37" s="31"/>
      <c r="H37" s="31"/>
      <c r="I37" s="31"/>
      <c r="J37" s="31"/>
      <c r="K37" s="32" t="str">
        <f>IF(C37&lt;0,"ޑެފިސިޓް","ސަރޕްލަސް")</f>
        <v>ޑެފިސިޓް</v>
      </c>
      <c r="L37" s="26"/>
    </row>
    <row r="38" spans="2:12" ht="15" customHeight="1">
      <c r="B38" s="49"/>
      <c r="C38" s="50"/>
      <c r="D38" s="51"/>
      <c r="E38" s="51"/>
      <c r="F38" s="51"/>
      <c r="G38" s="51"/>
      <c r="H38" s="51"/>
      <c r="I38" s="51"/>
      <c r="J38" s="51"/>
      <c r="K38" s="51"/>
      <c r="L38" s="52"/>
    </row>
    <row r="39" spans="2:12" ht="55.5" customHeight="1">
      <c r="B39" s="12"/>
      <c r="C39" s="14"/>
      <c r="D39" s="14"/>
      <c r="E39" s="14"/>
      <c r="F39" s="14"/>
      <c r="G39" s="14"/>
      <c r="H39" s="178"/>
      <c r="I39" s="14"/>
      <c r="J39" s="14"/>
      <c r="K39" s="179"/>
      <c r="L39" s="15"/>
    </row>
    <row r="40" spans="2:12" ht="21.75">
      <c r="B40" s="25"/>
      <c r="C40" s="2"/>
      <c r="H40" s="174"/>
      <c r="K40" s="175" t="s">
        <v>1133</v>
      </c>
      <c r="L40" s="26"/>
    </row>
    <row r="41" spans="2:12" ht="22.5" customHeight="1">
      <c r="B41" s="25"/>
      <c r="C41" s="233">
        <f>SUM(C42:C43)</f>
        <v>0</v>
      </c>
      <c r="D41" s="53"/>
      <c r="E41" s="53"/>
      <c r="F41" s="53"/>
      <c r="G41" s="53"/>
      <c r="H41" s="53"/>
      <c r="I41" s="53"/>
      <c r="J41" s="53"/>
      <c r="K41" s="32" t="s">
        <v>1072</v>
      </c>
      <c r="L41" s="26"/>
    </row>
    <row r="42" spans="2:12" ht="22.5" customHeight="1">
      <c r="B42" s="25"/>
      <c r="C42" s="234"/>
      <c r="D42" s="34"/>
      <c r="E42" s="34"/>
      <c r="F42" s="34"/>
      <c r="G42" s="34"/>
      <c r="H42" s="34"/>
      <c r="I42" s="34"/>
      <c r="J42" s="34"/>
      <c r="K42" s="44" t="s">
        <v>1057</v>
      </c>
      <c r="L42" s="26"/>
    </row>
    <row r="43" spans="2:12" ht="22.5" customHeight="1">
      <c r="B43" s="25"/>
      <c r="C43" s="235"/>
      <c r="D43" s="37"/>
      <c r="E43" s="37"/>
      <c r="F43" s="37"/>
      <c r="G43" s="37"/>
      <c r="H43" s="37"/>
      <c r="I43" s="37"/>
      <c r="J43" s="37"/>
      <c r="K43" s="45" t="s">
        <v>1058</v>
      </c>
      <c r="L43" s="26"/>
    </row>
    <row r="44" spans="2:12" ht="15" customHeight="1">
      <c r="B44" s="25"/>
      <c r="C44" s="236"/>
      <c r="K44" s="40"/>
      <c r="L44" s="26"/>
    </row>
    <row r="45" spans="2:12" ht="22.5" customHeight="1">
      <c r="B45" s="25"/>
      <c r="C45" s="233">
        <f>C46+C49</f>
        <v>0</v>
      </c>
      <c r="D45" s="53"/>
      <c r="E45" s="53"/>
      <c r="F45" s="53"/>
      <c r="G45" s="53"/>
      <c r="H45" s="53"/>
      <c r="I45" s="53"/>
      <c r="J45" s="53"/>
      <c r="K45" s="32" t="s">
        <v>1073</v>
      </c>
      <c r="L45" s="26"/>
    </row>
    <row r="46" spans="2:12" ht="22.5" customHeight="1">
      <c r="B46" s="25"/>
      <c r="C46" s="237">
        <f>SUM(C47:C48)</f>
        <v>0</v>
      </c>
      <c r="D46" s="54"/>
      <c r="E46" s="54"/>
      <c r="F46" s="54"/>
      <c r="G46" s="54"/>
      <c r="H46" s="54"/>
      <c r="I46" s="54"/>
      <c r="J46" s="54"/>
      <c r="K46" s="55" t="s">
        <v>1059</v>
      </c>
      <c r="L46" s="26"/>
    </row>
    <row r="47" spans="2:12" ht="22.5" customHeight="1">
      <c r="B47" s="25"/>
      <c r="C47" s="235"/>
      <c r="D47" s="37"/>
      <c r="E47" s="37"/>
      <c r="F47" s="37"/>
      <c r="G47" s="37"/>
      <c r="H47" s="37"/>
      <c r="I47" s="37"/>
      <c r="J47" s="37"/>
      <c r="K47" s="177" t="s">
        <v>1057</v>
      </c>
      <c r="L47" s="26"/>
    </row>
    <row r="48" spans="2:12" ht="22.5" customHeight="1">
      <c r="B48" s="25"/>
      <c r="C48" s="235"/>
      <c r="D48" s="37"/>
      <c r="E48" s="37"/>
      <c r="F48" s="37"/>
      <c r="G48" s="37"/>
      <c r="H48" s="37"/>
      <c r="I48" s="37"/>
      <c r="J48" s="37"/>
      <c r="K48" s="177" t="s">
        <v>1058</v>
      </c>
      <c r="L48" s="26"/>
    </row>
    <row r="49" spans="2:12" ht="22.5" customHeight="1">
      <c r="B49" s="25"/>
      <c r="C49" s="238">
        <f>SUM(C50:C51)</f>
        <v>0</v>
      </c>
      <c r="D49" s="56"/>
      <c r="E49" s="56"/>
      <c r="F49" s="56"/>
      <c r="G49" s="56"/>
      <c r="H49" s="56"/>
      <c r="I49" s="56"/>
      <c r="J49" s="56"/>
      <c r="K49" s="57" t="s">
        <v>1060</v>
      </c>
      <c r="L49" s="26"/>
    </row>
    <row r="50" spans="2:12" ht="22.5" customHeight="1">
      <c r="B50" s="25"/>
      <c r="C50" s="235"/>
      <c r="D50" s="37"/>
      <c r="E50" s="37"/>
      <c r="F50" s="37"/>
      <c r="G50" s="37"/>
      <c r="H50" s="37"/>
      <c r="I50" s="37"/>
      <c r="J50" s="37"/>
      <c r="K50" s="177" t="s">
        <v>1057</v>
      </c>
      <c r="L50" s="26"/>
    </row>
    <row r="51" spans="2:12" ht="22.5" customHeight="1">
      <c r="B51" s="25"/>
      <c r="C51" s="235"/>
      <c r="D51" s="37"/>
      <c r="E51" s="37"/>
      <c r="F51" s="37"/>
      <c r="G51" s="37"/>
      <c r="H51" s="37"/>
      <c r="I51" s="37"/>
      <c r="J51" s="37"/>
      <c r="K51" s="177" t="s">
        <v>1058</v>
      </c>
      <c r="L51" s="26"/>
    </row>
    <row r="52" spans="2:12" ht="15" customHeight="1">
      <c r="B52" s="25"/>
      <c r="C52" s="236"/>
      <c r="K52" s="40"/>
      <c r="L52" s="26"/>
    </row>
    <row r="53" spans="2:12" ht="22.5" customHeight="1">
      <c r="B53" s="25"/>
      <c r="C53" s="233"/>
      <c r="D53" s="53"/>
      <c r="E53" s="53"/>
      <c r="F53" s="53"/>
      <c r="G53" s="53"/>
      <c r="H53" s="53"/>
      <c r="I53" s="53"/>
      <c r="J53" s="53"/>
      <c r="K53" s="58" t="s">
        <v>1074</v>
      </c>
      <c r="L53" s="26"/>
    </row>
    <row r="54" spans="2:12" ht="22.5" customHeight="1">
      <c r="B54" s="25"/>
      <c r="C54" s="64">
        <v>24</v>
      </c>
      <c r="D54" s="34"/>
      <c r="E54" s="34"/>
      <c r="F54" s="34"/>
      <c r="G54" s="34"/>
      <c r="H54" s="34"/>
      <c r="I54" s="34"/>
      <c r="J54" s="34"/>
      <c r="K54" s="176" t="s">
        <v>1069</v>
      </c>
      <c r="L54" s="26"/>
    </row>
    <row r="55" spans="2:12" ht="22.5" customHeight="1">
      <c r="B55" s="25"/>
      <c r="C55" s="64"/>
      <c r="D55" s="34"/>
      <c r="E55" s="34"/>
      <c r="F55" s="34"/>
      <c r="G55" s="34"/>
      <c r="H55" s="34"/>
      <c r="I55" s="34"/>
      <c r="J55" s="34"/>
      <c r="K55" s="176" t="s">
        <v>1079</v>
      </c>
      <c r="L55" s="26"/>
    </row>
    <row r="56" spans="2:12" ht="22.5" customHeight="1">
      <c r="B56" s="25"/>
      <c r="C56" s="64">
        <v>1</v>
      </c>
      <c r="D56" s="34"/>
      <c r="E56" s="34"/>
      <c r="F56" s="34"/>
      <c r="G56" s="34"/>
      <c r="H56" s="34"/>
      <c r="I56" s="34"/>
      <c r="J56" s="34"/>
      <c r="K56" s="176" t="s">
        <v>1080</v>
      </c>
      <c r="L56" s="26"/>
    </row>
    <row r="57" spans="2:12" ht="22.5" customHeight="1">
      <c r="B57" s="25"/>
      <c r="C57" s="64"/>
      <c r="D57" s="34"/>
      <c r="E57" s="34"/>
      <c r="F57" s="34"/>
      <c r="G57" s="34"/>
      <c r="H57" s="34"/>
      <c r="I57" s="34"/>
      <c r="J57" s="34"/>
      <c r="K57" s="176" t="s">
        <v>1081</v>
      </c>
      <c r="L57" s="26"/>
    </row>
    <row r="58" spans="2:12" ht="22.5" customHeight="1">
      <c r="B58" s="25"/>
      <c r="C58" s="64">
        <v>3</v>
      </c>
      <c r="D58" s="34"/>
      <c r="E58" s="34"/>
      <c r="F58" s="34"/>
      <c r="G58" s="34"/>
      <c r="H58" s="34"/>
      <c r="I58" s="34"/>
      <c r="J58" s="34"/>
      <c r="K58" s="176" t="s">
        <v>1082</v>
      </c>
      <c r="L58" s="26"/>
    </row>
    <row r="59" spans="2:12" ht="22.5" customHeight="1">
      <c r="B59" s="25"/>
      <c r="C59" s="64"/>
      <c r="D59" s="34"/>
      <c r="E59" s="34"/>
      <c r="F59" s="34"/>
      <c r="G59" s="34"/>
      <c r="H59" s="34"/>
      <c r="I59" s="34"/>
      <c r="J59" s="34"/>
      <c r="K59" s="176" t="s">
        <v>1075</v>
      </c>
      <c r="L59" s="26"/>
    </row>
    <row r="60" spans="2:12" ht="22.5" customHeight="1">
      <c r="B60" s="25"/>
      <c r="C60" s="65"/>
      <c r="D60" s="37"/>
      <c r="E60" s="37"/>
      <c r="F60" s="37"/>
      <c r="G60" s="37"/>
      <c r="H60" s="37"/>
      <c r="I60" s="37"/>
      <c r="J60" s="37"/>
      <c r="K60" s="59" t="s">
        <v>1076</v>
      </c>
      <c r="L60" s="26"/>
    </row>
    <row r="61" spans="2:12" ht="22.5" customHeight="1">
      <c r="B61" s="25"/>
      <c r="C61" s="65"/>
      <c r="D61" s="37"/>
      <c r="E61" s="37"/>
      <c r="F61" s="37"/>
      <c r="G61" s="37"/>
      <c r="H61" s="37"/>
      <c r="I61" s="37"/>
      <c r="J61" s="37"/>
      <c r="K61" s="59" t="s">
        <v>1077</v>
      </c>
      <c r="L61" s="26"/>
    </row>
    <row r="62" spans="2:12" ht="22.5" customHeight="1">
      <c r="B62" s="25"/>
      <c r="C62" s="65"/>
      <c r="D62" s="37"/>
      <c r="E62" s="37"/>
      <c r="F62" s="37"/>
      <c r="G62" s="37"/>
      <c r="H62" s="37"/>
      <c r="I62" s="37"/>
      <c r="J62" s="37"/>
      <c r="K62" s="59" t="s">
        <v>1078</v>
      </c>
      <c r="L62" s="26"/>
    </row>
    <row r="63" spans="2:12" ht="22.5" customHeight="1">
      <c r="B63" s="25"/>
      <c r="C63" s="65">
        <v>1</v>
      </c>
      <c r="D63" s="37"/>
      <c r="E63" s="37"/>
      <c r="F63" s="37"/>
      <c r="G63" s="37"/>
      <c r="H63" s="37"/>
      <c r="I63" s="37"/>
      <c r="J63" s="37"/>
      <c r="K63" s="59" t="s">
        <v>1061</v>
      </c>
      <c r="L63" s="26"/>
    </row>
    <row r="64" spans="2:12" ht="22.5" customHeight="1">
      <c r="B64" s="25"/>
      <c r="C64" s="65">
        <v>17</v>
      </c>
      <c r="D64" s="37"/>
      <c r="E64" s="37"/>
      <c r="F64" s="37"/>
      <c r="G64" s="37"/>
      <c r="H64" s="37"/>
      <c r="I64" s="37"/>
      <c r="J64" s="37"/>
      <c r="K64" s="59" t="s">
        <v>1062</v>
      </c>
      <c r="L64" s="26"/>
    </row>
    <row r="65" spans="2:12" ht="22.5" customHeight="1">
      <c r="B65" s="25"/>
      <c r="C65" s="65">
        <v>2</v>
      </c>
      <c r="D65" s="37"/>
      <c r="E65" s="37"/>
      <c r="F65" s="37"/>
      <c r="G65" s="37"/>
      <c r="H65" s="37"/>
      <c r="I65" s="37"/>
      <c r="J65" s="37"/>
      <c r="K65" s="59" t="s">
        <v>1063</v>
      </c>
      <c r="L65" s="26"/>
    </row>
    <row r="66" spans="2:12" ht="22.5" customHeight="1">
      <c r="B66" s="25"/>
      <c r="C66" s="65">
        <v>1</v>
      </c>
      <c r="D66" s="37"/>
      <c r="E66" s="37"/>
      <c r="F66" s="37"/>
      <c r="G66" s="37"/>
      <c r="H66" s="37"/>
      <c r="I66" s="37"/>
      <c r="J66" s="37"/>
      <c r="K66" s="59" t="s">
        <v>1064</v>
      </c>
      <c r="L66" s="26"/>
    </row>
    <row r="67" spans="2:12" ht="22.5" customHeight="1">
      <c r="B67" s="25"/>
      <c r="C67" s="65">
        <v>1</v>
      </c>
      <c r="D67" s="37"/>
      <c r="E67" s="37"/>
      <c r="F67" s="37"/>
      <c r="G67" s="37"/>
      <c r="H67" s="37"/>
      <c r="I67" s="37"/>
      <c r="J67" s="37"/>
      <c r="K67" s="59" t="s">
        <v>1065</v>
      </c>
      <c r="L67" s="26"/>
    </row>
    <row r="68" spans="2:12" ht="22.5" customHeight="1">
      <c r="B68" s="25"/>
      <c r="C68" s="65">
        <v>2</v>
      </c>
      <c r="D68" s="37"/>
      <c r="E68" s="37"/>
      <c r="F68" s="37"/>
      <c r="G68" s="37"/>
      <c r="H68" s="37"/>
      <c r="I68" s="37"/>
      <c r="J68" s="37"/>
      <c r="K68" s="59" t="s">
        <v>1066</v>
      </c>
      <c r="L68" s="26"/>
    </row>
    <row r="69" spans="2:12" ht="22.5" customHeight="1">
      <c r="B69" s="25"/>
      <c r="C69" s="65"/>
      <c r="D69" s="37"/>
      <c r="E69" s="37"/>
      <c r="F69" s="37"/>
      <c r="G69" s="37"/>
      <c r="H69" s="37"/>
      <c r="I69" s="37"/>
      <c r="J69" s="37"/>
      <c r="K69" s="59" t="s">
        <v>1067</v>
      </c>
      <c r="L69" s="26"/>
    </row>
    <row r="70" spans="2:12" ht="22.5" customHeight="1">
      <c r="B70" s="25"/>
      <c r="C70" s="65"/>
      <c r="D70" s="37"/>
      <c r="E70" s="37"/>
      <c r="F70" s="37"/>
      <c r="G70" s="37"/>
      <c r="H70" s="37"/>
      <c r="I70" s="37"/>
      <c r="J70" s="37"/>
      <c r="K70" s="59" t="s">
        <v>1086</v>
      </c>
      <c r="L70" s="26"/>
    </row>
    <row r="71" spans="2:12" ht="22.5" customHeight="1">
      <c r="B71" s="25"/>
      <c r="C71" s="65"/>
      <c r="D71" s="37"/>
      <c r="E71" s="37"/>
      <c r="F71" s="37"/>
      <c r="G71" s="37"/>
      <c r="H71" s="37"/>
      <c r="I71" s="37"/>
      <c r="J71" s="37"/>
      <c r="K71" s="59" t="s">
        <v>1083</v>
      </c>
      <c r="L71" s="26"/>
    </row>
    <row r="72" spans="2:12" ht="22.5" customHeight="1">
      <c r="B72" s="25"/>
      <c r="C72" s="65"/>
      <c r="D72" s="37"/>
      <c r="E72" s="37"/>
      <c r="F72" s="37"/>
      <c r="G72" s="37"/>
      <c r="H72" s="37"/>
      <c r="I72" s="37"/>
      <c r="J72" s="37"/>
      <c r="K72" s="59" t="s">
        <v>1084</v>
      </c>
      <c r="L72" s="26"/>
    </row>
    <row r="73" spans="2:12" ht="22.5" customHeight="1">
      <c r="B73" s="25"/>
      <c r="C73" s="65"/>
      <c r="D73" s="37"/>
      <c r="E73" s="37"/>
      <c r="F73" s="37"/>
      <c r="G73" s="37"/>
      <c r="H73" s="37"/>
      <c r="I73" s="37"/>
      <c r="J73" s="37"/>
      <c r="K73" s="59" t="s">
        <v>1085</v>
      </c>
      <c r="L73" s="26"/>
    </row>
    <row r="74" spans="2:12" ht="15" customHeight="1">
      <c r="B74" s="49"/>
      <c r="C74" s="50"/>
      <c r="D74" s="51"/>
      <c r="E74" s="51"/>
      <c r="F74" s="51"/>
      <c r="G74" s="51"/>
      <c r="H74" s="51"/>
      <c r="I74" s="51"/>
      <c r="J74" s="51"/>
      <c r="K74" s="60"/>
      <c r="L74" s="52"/>
    </row>
    <row r="75" spans="2:12" ht="22.5" customHeight="1">
      <c r="C75" s="61"/>
      <c r="K75" s="62"/>
    </row>
    <row r="76" spans="2:12" ht="22.5" customHeight="1">
      <c r="C76" s="61"/>
      <c r="K76" s="62"/>
    </row>
    <row r="77" spans="2:12" ht="22.5" customHeight="1">
      <c r="C77" s="61"/>
      <c r="K77" s="62"/>
    </row>
    <row r="78" spans="2:12" ht="22.5" customHeight="1">
      <c r="C78" s="61"/>
      <c r="K78" s="62"/>
    </row>
    <row r="79" spans="2:12" ht="22.5" customHeight="1">
      <c r="C79" s="61"/>
      <c r="K79" s="62"/>
    </row>
    <row r="80" spans="2:12" ht="22.5" customHeight="1">
      <c r="C80" s="61"/>
      <c r="K80" s="62"/>
    </row>
    <row r="81" spans="3:11" ht="22.5" customHeight="1">
      <c r="C81" s="61"/>
      <c r="K81" s="62"/>
    </row>
    <row r="82" spans="3:11" ht="22.5" customHeight="1">
      <c r="C82" s="61"/>
      <c r="K82" s="62"/>
    </row>
    <row r="83" spans="3:11" ht="22.5" customHeight="1">
      <c r="C83" s="61"/>
      <c r="K83" s="62"/>
    </row>
    <row r="84" spans="3:11" ht="22.5" customHeight="1">
      <c r="C84" s="61"/>
      <c r="K84" s="62"/>
    </row>
    <row r="85" spans="3:11" ht="22.5" customHeight="1">
      <c r="C85" s="61"/>
      <c r="K85" s="62"/>
    </row>
    <row r="86" spans="3:11" ht="22.5" customHeight="1">
      <c r="C86" s="61"/>
      <c r="K86" s="62"/>
    </row>
    <row r="87" spans="3:11" ht="22.5" customHeight="1">
      <c r="C87" s="61"/>
      <c r="K87" s="62"/>
    </row>
    <row r="88" spans="3:11" ht="22.5" customHeight="1">
      <c r="C88" s="61"/>
      <c r="K88" s="62"/>
    </row>
    <row r="89" spans="3:11" ht="22.5" customHeight="1">
      <c r="C89" s="61"/>
      <c r="K89" s="62"/>
    </row>
    <row r="90" spans="3:11" ht="22.5" customHeight="1">
      <c r="K90" s="62"/>
    </row>
    <row r="91" spans="3:11" ht="22.5" customHeight="1">
      <c r="K91" s="62"/>
    </row>
    <row r="92" spans="3:11" ht="22.5" customHeight="1">
      <c r="K92" s="62"/>
    </row>
  </sheetData>
  <conditionalFormatting sqref="C37:K37">
    <cfRule type="expression" dxfId="28" priority="1">
      <formula>$C$37&gt;0</formula>
    </cfRule>
    <cfRule type="expression" dxfId="27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  <pageSetUpPr fitToPage="1"/>
  </sheetPr>
  <dimension ref="A1:F101"/>
  <sheetViews>
    <sheetView showGridLines="0" topLeftCell="A34" zoomScaleNormal="100" workbookViewId="0">
      <selection activeCell="C51" sqref="C51"/>
    </sheetView>
  </sheetViews>
  <sheetFormatPr defaultColWidth="8.6640625" defaultRowHeight="23.1" customHeight="1"/>
  <cols>
    <col min="1" max="3" width="15.33203125" style="11" customWidth="1"/>
    <col min="4" max="4" width="42.77734375" style="11" customWidth="1"/>
    <col min="5" max="5" width="11" style="11" customWidth="1"/>
    <col min="6" max="6" width="25.6640625" style="11" customWidth="1"/>
    <col min="7" max="16384" width="8.6640625" style="11"/>
  </cols>
  <sheetData>
    <row r="1" spans="1:6" ht="22.5" customHeight="1">
      <c r="A1" s="17" t="s">
        <v>1207</v>
      </c>
      <c r="B1" s="18"/>
      <c r="C1" s="18"/>
      <c r="D1" s="18"/>
      <c r="E1" s="18"/>
      <c r="F1" s="17"/>
    </row>
    <row r="2" spans="1:6" ht="38.25">
      <c r="A2" s="4" t="s">
        <v>8</v>
      </c>
      <c r="B2" s="18"/>
      <c r="C2" s="21"/>
      <c r="D2" s="18"/>
      <c r="E2" s="18"/>
      <c r="F2" s="4"/>
    </row>
    <row r="3" spans="1:6" ht="23.1" customHeight="1">
      <c r="A3" s="66" t="str">
        <f>RashuBudget!J6</f>
        <v>ހައްދުންމަތީ މުންޑޫ ކައުންސިލްގެ އިދާރާ</v>
      </c>
      <c r="B3" s="18"/>
      <c r="C3" s="18"/>
      <c r="D3" s="18"/>
      <c r="E3" s="18"/>
      <c r="F3" s="66"/>
    </row>
    <row r="4" spans="1:6" ht="7.5" customHeight="1" thickBot="1"/>
    <row r="5" spans="1:6" ht="23.1" customHeight="1">
      <c r="A5" s="67">
        <v>2028</v>
      </c>
      <c r="B5" s="68">
        <v>2027</v>
      </c>
      <c r="C5" s="68">
        <v>2026</v>
      </c>
      <c r="D5" s="251" t="s">
        <v>2</v>
      </c>
      <c r="E5" s="248" t="s">
        <v>1</v>
      </c>
      <c r="F5" s="248" t="s">
        <v>3</v>
      </c>
    </row>
    <row r="6" spans="1:6" ht="23.1" customHeight="1">
      <c r="A6" s="246" t="s">
        <v>0</v>
      </c>
      <c r="B6" s="244" t="s">
        <v>0</v>
      </c>
      <c r="C6" s="244" t="s">
        <v>0</v>
      </c>
      <c r="D6" s="252"/>
      <c r="E6" s="249" t="s">
        <v>1</v>
      </c>
      <c r="F6" s="249" t="s">
        <v>1</v>
      </c>
    </row>
    <row r="7" spans="1:6" ht="23.1" customHeight="1" thickBot="1">
      <c r="A7" s="247"/>
      <c r="B7" s="245"/>
      <c r="C7" s="245"/>
      <c r="D7" s="253"/>
      <c r="E7" s="250"/>
      <c r="F7" s="250"/>
    </row>
    <row r="8" spans="1:6" ht="23.1" customHeight="1" thickBot="1">
      <c r="A8" s="180">
        <f t="shared" ref="A8:C8" si="0">SUM(A9:A98)</f>
        <v>5392959</v>
      </c>
      <c r="B8" s="180">
        <f t="shared" si="0"/>
        <v>5392963</v>
      </c>
      <c r="C8" s="180">
        <f>SUM(C9:C98)</f>
        <v>6264287</v>
      </c>
      <c r="D8" s="70" t="s">
        <v>4</v>
      </c>
      <c r="E8" s="71"/>
      <c r="F8" s="72"/>
    </row>
    <row r="9" spans="1:6" ht="23.1" customHeight="1">
      <c r="A9" s="184">
        <f>'Budget(BG)'!I15</f>
        <v>4521647</v>
      </c>
      <c r="B9" s="184">
        <f>'Budget(BG)'!J15</f>
        <v>4521647</v>
      </c>
      <c r="C9" s="184">
        <f>'Budget(BG)'!K15</f>
        <v>4521647</v>
      </c>
      <c r="D9" s="74" t="str">
        <f>IFERROR(INDEX(RevenueCodes!A:A,MATCH(Revenue!E9,RevenueCodes!B:B,0)),"")</f>
        <v>ފައިސާގެ ހިލޭ އެހީ - ބައިލެޓްރަލް</v>
      </c>
      <c r="E9" s="185">
        <v>141001</v>
      </c>
      <c r="F9" s="186" t="s">
        <v>6</v>
      </c>
    </row>
    <row r="10" spans="1:6" ht="23.1" customHeight="1">
      <c r="A10" s="210">
        <v>194037.4</v>
      </c>
      <c r="B10" s="210">
        <v>194037.4</v>
      </c>
      <c r="C10" s="210">
        <v>194037.4</v>
      </c>
      <c r="D10" s="74" t="str">
        <f>IFERROR(INDEX(RevenueCodes!A:A,MATCH(Revenue!E10,RevenueCodes!B:B,0)),"")</f>
        <v>ކުރީ އަހަރުގެ ބަޖެޓުން އަނބުރާ ލިބޭ ފައިސާ</v>
      </c>
      <c r="E10" s="208">
        <v>129002</v>
      </c>
      <c r="F10" s="76"/>
    </row>
    <row r="11" spans="1:6" ht="23.1" customHeight="1">
      <c r="A11" s="210">
        <v>0</v>
      </c>
      <c r="B11" s="210">
        <v>0</v>
      </c>
      <c r="C11" s="210">
        <v>0</v>
      </c>
      <c r="D11" s="74" t="str">
        <f>IFERROR(INDEX(RevenueCodes!A:A,MATCH(Revenue!E11,RevenueCodes!B:B,0)),"")</f>
        <v>މުދަލު ޒަކާތް</v>
      </c>
      <c r="E11" s="209">
        <v>129013</v>
      </c>
      <c r="F11" s="76"/>
    </row>
    <row r="12" spans="1:6" ht="23.1" customHeight="1">
      <c r="A12" s="210">
        <v>2000</v>
      </c>
      <c r="B12" s="210">
        <v>2000</v>
      </c>
      <c r="C12" s="210">
        <v>2000</v>
      </c>
      <c r="D12" s="74" t="str">
        <f>IFERROR(INDEX(RevenueCodes!A:A,MATCH(Revenue!E12,RevenueCodes!B:B,0)),"")</f>
        <v>ފިތުރު ޒަކާތް</v>
      </c>
      <c r="E12" s="209">
        <v>129014</v>
      </c>
      <c r="F12" s="76"/>
    </row>
    <row r="13" spans="1:6" ht="23.1" customHeight="1">
      <c r="A13" s="210">
        <v>2000</v>
      </c>
      <c r="B13" s="210">
        <v>2000</v>
      </c>
      <c r="C13" s="210">
        <v>2000</v>
      </c>
      <c r="D13" s="74" t="str">
        <f>IFERROR(INDEX(RevenueCodes!A:A,MATCH(Revenue!E13,RevenueCodes!B:B,0)),"")</f>
        <v>އޮޑީ ނަންބަރު ވިއްކައިގެން ލިބޭ ފައިސާ</v>
      </c>
      <c r="E13" s="209">
        <v>121024</v>
      </c>
      <c r="F13" s="76"/>
    </row>
    <row r="14" spans="1:6" ht="23.1" customHeight="1">
      <c r="A14" s="210">
        <v>2000</v>
      </c>
      <c r="B14" s="210">
        <v>2000</v>
      </c>
      <c r="C14" s="210">
        <v>2000</v>
      </c>
      <c r="D14" s="74" t="str">
        <f>IFERROR(INDEX(RevenueCodes!A:A,MATCH(Revenue!E14,RevenueCodes!B:B,0)),"")</f>
        <v>އައިޑީ ކާޑު ހެއްދުން</v>
      </c>
      <c r="E14" s="208">
        <v>121073</v>
      </c>
      <c r="F14" s="76"/>
    </row>
    <row r="15" spans="1:6" ht="23.1" customHeight="1">
      <c r="A15" s="210">
        <v>5000</v>
      </c>
      <c r="B15" s="210">
        <v>5000</v>
      </c>
      <c r="C15" s="210">
        <v>5000</v>
      </c>
      <c r="D15" s="74" t="str">
        <f>IFERROR(INDEX(RevenueCodes!A:A,MATCH(Revenue!E15,RevenueCodes!B:B,0)),"")</f>
        <v>އެހެނިހެން ގޮތްގޮތުން ނެގޭ ފީ</v>
      </c>
      <c r="E15" s="209">
        <v>121999</v>
      </c>
      <c r="F15" s="76"/>
    </row>
    <row r="16" spans="1:6" ht="23.1" customHeight="1">
      <c r="A16" s="210">
        <v>3000</v>
      </c>
      <c r="B16" s="210">
        <v>3000</v>
      </c>
      <c r="C16" s="210">
        <v>3000</v>
      </c>
      <c r="D16" s="74" t="str">
        <f>IFERROR(INDEX(RevenueCodes!A:A,MATCH(Revenue!E16,RevenueCodes!B:B,0)),"")</f>
        <v>އެހެނިހެން ގޮތްގޮތުން ނެގޭ ފީ</v>
      </c>
      <c r="E16" s="209">
        <v>121999</v>
      </c>
      <c r="F16" s="76"/>
    </row>
    <row r="17" spans="1:6" ht="23.1" customHeight="1">
      <c r="A17" s="210">
        <v>300</v>
      </c>
      <c r="B17" s="210">
        <v>300</v>
      </c>
      <c r="C17" s="210">
        <v>300</v>
      </c>
      <c r="D17" s="74" t="str">
        <f>IFERROR(INDEX(RevenueCodes!A:A,MATCH(Revenue!E17,RevenueCodes!B:B,0)),"")</f>
        <v>އެހެނިހެން ފައިދާ</v>
      </c>
      <c r="E17" s="208">
        <v>181999</v>
      </c>
      <c r="F17" s="76"/>
    </row>
    <row r="18" spans="1:6" ht="23.1" customHeight="1">
      <c r="A18" s="210">
        <v>5000</v>
      </c>
      <c r="B18" s="210">
        <v>5000</v>
      </c>
      <c r="C18" s="210">
        <v>5000</v>
      </c>
      <c r="D18" s="74" t="str">
        <f>IFERROR(INDEX(RevenueCodes!A:A,MATCH(Revenue!E18,RevenueCodes!B:B,0)),"")</f>
        <v>އޮޑީ ނަންބަރު ވިއްކައިގެން ލިބޭ ފައިސާ</v>
      </c>
      <c r="E18" s="208">
        <v>121024</v>
      </c>
      <c r="F18" s="76"/>
    </row>
    <row r="19" spans="1:6" ht="23.1" customHeight="1">
      <c r="A19" s="210">
        <v>6500</v>
      </c>
      <c r="B19" s="210">
        <v>6500</v>
      </c>
      <c r="C19" s="210">
        <v>6500</v>
      </c>
      <c r="D19" s="74" t="str">
        <f>IFERROR(INDEX(RevenueCodes!A:A,MATCH(Revenue!E19,RevenueCodes!B:B,0)),"")</f>
        <v>އެހެނިހެން ފައިދާ</v>
      </c>
      <c r="E19" s="209">
        <v>181999</v>
      </c>
      <c r="F19" s="76"/>
    </row>
    <row r="20" spans="1:6" ht="23.1" customHeight="1">
      <c r="A20" s="210">
        <v>3550</v>
      </c>
      <c r="B20" s="210">
        <v>3550</v>
      </c>
      <c r="C20" s="210">
        <v>3550</v>
      </c>
      <c r="D20" s="74" t="str">
        <f>IFERROR(INDEX(RevenueCodes!A:A,MATCH(Revenue!E20,RevenueCodes!B:B,0)),"")</f>
        <v>މުވައްޒަފުންގެ ގަޑީ ލާރި އާއި ޖޫރިމަނާއަށް ލިބޭ</v>
      </c>
      <c r="E20" s="209">
        <v>126004</v>
      </c>
      <c r="F20" s="76"/>
    </row>
    <row r="21" spans="1:6" ht="23.1" customHeight="1">
      <c r="A21" s="210">
        <v>82000</v>
      </c>
      <c r="B21" s="210">
        <v>82000</v>
      </c>
      <c r="C21" s="210">
        <v>82000</v>
      </c>
      <c r="D21" s="74" t="str">
        <f>IFERROR(INDEX(RevenueCodes!A:A,MATCH(Revenue!E21,RevenueCodes!B:B,0)),"")</f>
        <v>ނީލަމުގައި ތަކެތި ވިއްކައިގެން ލިބޭ</v>
      </c>
      <c r="E21" s="209">
        <v>131001</v>
      </c>
      <c r="F21" s="76"/>
    </row>
    <row r="22" spans="1:6" ht="23.1" customHeight="1">
      <c r="A22" s="210">
        <v>7200</v>
      </c>
      <c r="B22" s="210">
        <v>7200</v>
      </c>
      <c r="C22" s="210">
        <v>7200</v>
      </c>
      <c r="D22" s="74" t="str">
        <f>IFERROR(INDEX(RevenueCodes!A:A,MATCH(Revenue!E22,RevenueCodes!B:B,0)),"")</f>
        <v>އެހެނިހެން ތަކެތި ވިއްކައިގެން ލިބޭ ފައިސާ</v>
      </c>
      <c r="E22" s="209">
        <v>124999</v>
      </c>
      <c r="F22" s="76"/>
    </row>
    <row r="23" spans="1:6" ht="23.1" customHeight="1">
      <c r="A23" s="210">
        <v>30000</v>
      </c>
      <c r="B23" s="210">
        <v>30000</v>
      </c>
      <c r="C23" s="210">
        <v>30000</v>
      </c>
      <c r="D23" s="74" t="str">
        <f>IFERROR(INDEX(RevenueCodes!A:A,MATCH(Revenue!E23,RevenueCodes!B:B,0)),"")</f>
        <v>އެހެނިހެން ފައިދާ</v>
      </c>
      <c r="E23" s="209">
        <v>181999</v>
      </c>
      <c r="F23" s="76"/>
    </row>
    <row r="24" spans="1:6" ht="23.1" customHeight="1">
      <c r="A24" s="210">
        <v>2500</v>
      </c>
      <c r="B24" s="210">
        <v>2500</v>
      </c>
      <c r="C24" s="210">
        <v>2500</v>
      </c>
      <c r="D24" s="74" t="str">
        <f>IFERROR(INDEX(RevenueCodes!A:A,MATCH(Revenue!E24,RevenueCodes!B:B,0)),"")</f>
        <v>ސަރުކާރުގެ ޢިމާރާތްތަކުގެ ކުލި</v>
      </c>
      <c r="E24" s="209">
        <v>125002</v>
      </c>
      <c r="F24" s="76"/>
    </row>
    <row r="25" spans="1:6" ht="23.1" customHeight="1">
      <c r="A25" s="210">
        <v>1500</v>
      </c>
      <c r="B25" s="210">
        <v>1500</v>
      </c>
      <c r="C25" s="210">
        <v>1500</v>
      </c>
      <c r="D25" s="74" t="str">
        <f>IFERROR(INDEX(RevenueCodes!A:A,MATCH(Revenue!E25,RevenueCodes!B:B,0)),"")</f>
        <v>އެހެނިހެން ފައިދާ</v>
      </c>
      <c r="E25" s="209">
        <v>181999</v>
      </c>
      <c r="F25" s="76"/>
    </row>
    <row r="26" spans="1:6" ht="23.1" customHeight="1">
      <c r="A26" s="210">
        <v>102000</v>
      </c>
      <c r="B26" s="210">
        <v>102000</v>
      </c>
      <c r="C26" s="210">
        <v>102000</v>
      </c>
      <c r="D26" s="74" t="str">
        <f>IFERROR(INDEX(RevenueCodes!A:A,MATCH(Revenue!E26,RevenueCodes!B:B,0)),"")</f>
        <v>އެހެނިހެން ފައިދާ</v>
      </c>
      <c r="E26" s="209">
        <v>181999</v>
      </c>
      <c r="F26" s="76"/>
    </row>
    <row r="27" spans="1:6" ht="23.1" customHeight="1">
      <c r="A27" s="210">
        <v>40000</v>
      </c>
      <c r="B27" s="210">
        <v>40000</v>
      </c>
      <c r="C27" s="210">
        <v>40000</v>
      </c>
      <c r="D27" s="74" t="str">
        <f>IFERROR(INDEX(RevenueCodes!A:A,MATCH(Revenue!E27,RevenueCodes!B:B,0)),"")</f>
        <v>ކުނީ ފީ</v>
      </c>
      <c r="E27" s="209">
        <v>121030</v>
      </c>
      <c r="F27" s="76"/>
    </row>
    <row r="28" spans="1:6" ht="23.1" customHeight="1">
      <c r="A28" s="210">
        <f t="shared" ref="A28:B28" si="1">582*12</f>
        <v>6984</v>
      </c>
      <c r="B28" s="210">
        <f t="shared" si="1"/>
        <v>6984</v>
      </c>
      <c r="C28" s="210">
        <f>582*12</f>
        <v>6984</v>
      </c>
      <c r="D28" s="74" t="str">
        <f>IFERROR(INDEX(RevenueCodes!A:A,MATCH(Revenue!E28,RevenueCodes!B:B,0)),"")</f>
        <v>އެހެނިހެން ފައިދާ</v>
      </c>
      <c r="E28" s="209">
        <v>181999</v>
      </c>
      <c r="F28" s="76"/>
    </row>
    <row r="29" spans="1:6" ht="23.1" customHeight="1">
      <c r="A29" s="210">
        <v>29998</v>
      </c>
      <c r="B29" s="210">
        <v>29999</v>
      </c>
      <c r="C29" s="210">
        <v>30000</v>
      </c>
      <c r="D29" s="74" t="str">
        <f>IFERROR(INDEX(RevenueCodes!A:A,MATCH(Revenue!E29,RevenueCodes!B:B,0)),"")</f>
        <v>އެހެނިހެން ފައިދާ</v>
      </c>
      <c r="E29" s="209">
        <v>181999</v>
      </c>
      <c r="F29" s="76"/>
    </row>
    <row r="30" spans="1:6" ht="23.1" customHeight="1">
      <c r="A30" s="210">
        <f t="shared" ref="A30:B30" si="2">2000*12</f>
        <v>24000</v>
      </c>
      <c r="B30" s="210">
        <f t="shared" si="2"/>
        <v>24000</v>
      </c>
      <c r="C30" s="210">
        <f>2000*12</f>
        <v>24000</v>
      </c>
      <c r="D30" s="74" t="str">
        <f>IFERROR(INDEX(RevenueCodes!A:A,MATCH(Revenue!E30,RevenueCodes!B:B,0)),"")</f>
        <v>އެހެނިހެން ފައިދާ</v>
      </c>
      <c r="E30" s="209">
        <v>181999</v>
      </c>
      <c r="F30" s="76"/>
    </row>
    <row r="31" spans="1:6" ht="23.1" customHeight="1">
      <c r="A31" s="210">
        <v>26998</v>
      </c>
      <c r="B31" s="210">
        <v>26999</v>
      </c>
      <c r="C31" s="210">
        <v>27000</v>
      </c>
      <c r="D31" s="74" t="str">
        <f>IFERROR(INDEX(RevenueCodes!A:A,MATCH(Revenue!E31,RevenueCodes!B:B,0)),"")</f>
        <v>އެހެނިހެން ފައިދާ</v>
      </c>
      <c r="E31" s="209">
        <v>181999</v>
      </c>
      <c r="F31" s="76"/>
    </row>
    <row r="32" spans="1:6" ht="23.1" customHeight="1">
      <c r="A32" s="210">
        <f t="shared" ref="A32:B32" si="3">10046*2</f>
        <v>20092</v>
      </c>
      <c r="B32" s="210">
        <f t="shared" si="3"/>
        <v>20092</v>
      </c>
      <c r="C32" s="210">
        <f>10046*2</f>
        <v>20092</v>
      </c>
      <c r="D32" s="74" t="str">
        <f>IFERROR(INDEX(RevenueCodes!A:A,MATCH(Revenue!E32,RevenueCodes!B:B,0)),"")</f>
        <v>ރައްޔިތުންނަށް ދޫކުރެވޭ ފަޅުރަށްރަށުން ނެގޭކުލި</v>
      </c>
      <c r="E32" s="208">
        <v>125011</v>
      </c>
      <c r="F32" s="76"/>
    </row>
    <row r="33" spans="1:6" ht="23.1" customHeight="1">
      <c r="A33" s="210">
        <v>11998</v>
      </c>
      <c r="B33" s="210">
        <v>11999</v>
      </c>
      <c r="C33" s="210">
        <v>12000</v>
      </c>
      <c r="D33" s="74" t="str">
        <f>IFERROR(INDEX(RevenueCodes!A:A,MATCH(Revenue!E33,RevenueCodes!B:B,0)),"")</f>
        <v>ރައްޔިތުންނަށް ދޫކުރެވޭ ފަޅުރަށްރަށުން ނެގޭކުލި</v>
      </c>
      <c r="E33" s="208">
        <v>125011</v>
      </c>
      <c r="F33" s="76"/>
    </row>
    <row r="34" spans="1:6" ht="23.1" customHeight="1">
      <c r="A34" s="210">
        <f t="shared" ref="A34:B34" si="4">10046*10%+10046*3</f>
        <v>31142.6</v>
      </c>
      <c r="B34" s="210">
        <f t="shared" si="4"/>
        <v>31142.6</v>
      </c>
      <c r="C34" s="210">
        <f>10046*10%+10046*3</f>
        <v>31142.6</v>
      </c>
      <c r="D34" s="74" t="str">
        <f>IFERROR(INDEX(RevenueCodes!A:A,MATCH(Revenue!E34,RevenueCodes!B:B,0)),"")</f>
        <v>އެގްރީމެންޓާއި ޚިލާފުވެގެން ކުރެވޭ ޖޫރިމަނާ</v>
      </c>
      <c r="E34" s="208">
        <v>126003</v>
      </c>
      <c r="F34" s="76"/>
    </row>
    <row r="35" spans="1:6" ht="23.1" customHeight="1">
      <c r="A35" s="210">
        <f t="shared" ref="A35:B35" si="5">10046*9</f>
        <v>90414</v>
      </c>
      <c r="B35" s="210">
        <f t="shared" si="5"/>
        <v>90414</v>
      </c>
      <c r="C35" s="210">
        <f>10046*9</f>
        <v>90414</v>
      </c>
      <c r="D35" s="74" t="str">
        <f>IFERROR(INDEX(RevenueCodes!A:A,MATCH(Revenue!E35,RevenueCodes!B:B,0)),"")</f>
        <v>ރައްޔިތުންނަށް ދޫކުރެވޭ ފަޅުރަށްރަށުން ނެގޭކުލި</v>
      </c>
      <c r="E35" s="208">
        <v>125011</v>
      </c>
      <c r="F35" s="76"/>
    </row>
    <row r="36" spans="1:6" ht="23.1" customHeight="1">
      <c r="A36" s="210">
        <v>0</v>
      </c>
      <c r="B36" s="210">
        <v>0</v>
      </c>
      <c r="C36" s="210">
        <v>0</v>
      </c>
      <c r="D36" s="74" t="str">
        <f>IFERROR(INDEX(RevenueCodes!A:A,MATCH(Revenue!E36,RevenueCodes!B:B,0)),"")</f>
        <v>ރައްޔިތުންނަށް ދޫކުރެވޭ ފަޅުރަށްރަށުން ނެގޭކުލި</v>
      </c>
      <c r="E36" s="208">
        <v>125011</v>
      </c>
      <c r="F36" s="76"/>
    </row>
    <row r="37" spans="1:6" ht="23.1" customHeight="1">
      <c r="A37" s="210">
        <v>0</v>
      </c>
      <c r="B37" s="210">
        <v>0</v>
      </c>
      <c r="C37" s="210">
        <v>0</v>
      </c>
      <c r="D37" s="74" t="str">
        <f>IFERROR(INDEX(RevenueCodes!A:A,MATCH(Revenue!E37,RevenueCodes!B:B,0)),"")</f>
        <v>އެހެނިހެން ފައިދާ</v>
      </c>
      <c r="E37" s="209">
        <v>181999</v>
      </c>
      <c r="F37" s="76"/>
    </row>
    <row r="38" spans="1:6" ht="23.1" customHeight="1">
      <c r="A38" s="210">
        <v>21600</v>
      </c>
      <c r="B38" s="210">
        <v>21600</v>
      </c>
      <c r="C38" s="210">
        <v>21600</v>
      </c>
      <c r="D38" s="74" t="str">
        <f>IFERROR(INDEX(RevenueCodes!A:A,MATCH(Revenue!E38,RevenueCodes!B:B,0)),"")</f>
        <v>އެހެނިހެން ގޮތްގޮތުން ނެގޭ ފީ</v>
      </c>
      <c r="E38" s="209">
        <v>121999</v>
      </c>
      <c r="F38" s="76"/>
    </row>
    <row r="39" spans="1:6" ht="23.1" customHeight="1">
      <c r="A39" s="210">
        <v>8000</v>
      </c>
      <c r="B39" s="210">
        <v>8000</v>
      </c>
      <c r="C39" s="210">
        <v>8000</v>
      </c>
      <c r="D39" s="74" t="str">
        <f>IFERROR(INDEX(RevenueCodes!A:A,MATCH(Revenue!E39,RevenueCodes!B:B,0)),"")</f>
        <v>އެހެނިހެން ފައިދާ</v>
      </c>
      <c r="E39" s="209">
        <v>181999</v>
      </c>
      <c r="F39" s="76"/>
    </row>
    <row r="40" spans="1:6" ht="23.1" customHeight="1">
      <c r="A40" s="210">
        <v>12000</v>
      </c>
      <c r="B40" s="210">
        <v>12000</v>
      </c>
      <c r="C40" s="210">
        <v>12000</v>
      </c>
      <c r="D40" s="74" t="str">
        <f>IFERROR(INDEX(RevenueCodes!A:A,MATCH(Revenue!E40,RevenueCodes!B:B,0)),"")</f>
        <v>ފޮޓޯކޮޕީ ހައްދައިދީގެން ލިބޭ ފައިސާ</v>
      </c>
      <c r="E40" s="209">
        <v>121041</v>
      </c>
      <c r="F40" s="76"/>
    </row>
    <row r="41" spans="1:6" ht="23.1" customHeight="1">
      <c r="A41" s="210">
        <v>2500</v>
      </c>
      <c r="B41" s="210">
        <v>2500</v>
      </c>
      <c r="C41" s="210">
        <v>2500</v>
      </c>
      <c r="D41" s="74" t="str">
        <f>IFERROR(INDEX(RevenueCodes!A:A,MATCH(Revenue!E41,RevenueCodes!B:B,0)),"")</f>
        <v>ގޮއިފާލައްބަ، ހިންނަ ފަދަ ތަންތަނުގެ ވަރުވާ</v>
      </c>
      <c r="E41" s="208">
        <v>125001</v>
      </c>
      <c r="F41" s="76"/>
    </row>
    <row r="42" spans="1:6" ht="23.1" customHeight="1">
      <c r="A42" s="210">
        <v>1500</v>
      </c>
      <c r="B42" s="210">
        <v>1500</v>
      </c>
      <c r="C42" s="210">
        <v>1500</v>
      </c>
      <c r="D42" s="74" t="str">
        <f>IFERROR(INDEX(RevenueCodes!A:A,MATCH(Revenue!E42,RevenueCodes!B:B,0)),"")</f>
        <v>އުފަން ދުވަހުގެ ރެޖިސްޓްރީ ހެއްދުމަށް ނަގާ ފީ</v>
      </c>
      <c r="E42" s="208">
        <v>121027</v>
      </c>
      <c r="F42" s="76"/>
    </row>
    <row r="43" spans="1:6" ht="23.1" customHeight="1">
      <c r="A43" s="210">
        <v>500</v>
      </c>
      <c r="B43" s="210">
        <v>500</v>
      </c>
      <c r="C43" s="210">
        <v>500</v>
      </c>
      <c r="D43" s="74" t="str">
        <f>IFERROR(INDEX(RevenueCodes!A:A,MATCH(Revenue!E43,RevenueCodes!B:B,0)),"")</f>
        <v>އުފަން ދުވަހުގެ ސެޓްފިކޭޓް ހެއްދުމަށް ނަގާ ފީ</v>
      </c>
      <c r="E43" s="208">
        <v>121028</v>
      </c>
      <c r="F43" s="76"/>
    </row>
    <row r="44" spans="1:6" ht="23.1" customHeight="1">
      <c r="A44" s="210">
        <f t="shared" ref="A44:B44" si="6">500*10</f>
        <v>5000</v>
      </c>
      <c r="B44" s="210">
        <f t="shared" si="6"/>
        <v>5000</v>
      </c>
      <c r="C44" s="210">
        <f>500*10</f>
        <v>5000</v>
      </c>
      <c r="D44" s="74" t="str">
        <f>IFERROR(INDEX(RevenueCodes!A:A,MATCH(Revenue!E44,RevenueCodes!B:B,0)),"")</f>
        <v>ގޯތީގެ ރަޖިސްޓްރީ އާކުރުމުގެ ފީ</v>
      </c>
      <c r="E44" s="208">
        <v>123021</v>
      </c>
      <c r="F44" s="76"/>
    </row>
    <row r="45" spans="1:6" ht="23.1" customHeight="1">
      <c r="A45" s="210">
        <f t="shared" ref="A45:B45" si="7">0.25*15000*8</f>
        <v>30000</v>
      </c>
      <c r="B45" s="210">
        <f t="shared" si="7"/>
        <v>30000</v>
      </c>
      <c r="C45" s="210">
        <f>0.25*15000*8</f>
        <v>30000</v>
      </c>
      <c r="D45" s="74" t="str">
        <f>IFERROR(INDEX(RevenueCodes!A:A,MATCH(Revenue!E45,RevenueCodes!B:B,0)),"")</f>
        <v>ބަނދަރު ކުލި</v>
      </c>
      <c r="E45" s="208">
        <v>123026</v>
      </c>
      <c r="F45" s="76"/>
    </row>
    <row r="46" spans="1:6" ht="23.1" customHeight="1">
      <c r="A46" s="210">
        <f t="shared" ref="A46:B46" si="8">0.5*10000*8</f>
        <v>40000</v>
      </c>
      <c r="B46" s="210">
        <f t="shared" si="8"/>
        <v>40000</v>
      </c>
      <c r="C46" s="210">
        <f>0.5*10000*8</f>
        <v>40000</v>
      </c>
      <c r="D46" s="74" t="str">
        <f>IFERROR(INDEX(RevenueCodes!A:A,MATCH(Revenue!E46,RevenueCodes!B:B,0)),"")</f>
        <v>ވިޔަފާރި ކުރުމަށް ދޫކުރެވިފައިވާ ބިންބިމުގެ ކުލި</v>
      </c>
      <c r="E46" s="208">
        <v>125004</v>
      </c>
      <c r="F46" s="76"/>
    </row>
    <row r="47" spans="1:6" ht="23.1" customHeight="1">
      <c r="A47" s="210">
        <v>19998</v>
      </c>
      <c r="B47" s="210">
        <v>19999</v>
      </c>
      <c r="C47" s="210">
        <v>20000</v>
      </c>
      <c r="D47" s="74" t="str">
        <f>IFERROR(INDEX(RevenueCodes!A:A,MATCH(Revenue!E47,RevenueCodes!B:B,0)),"")</f>
        <v>ޞިނާޢީ މަސައްކަތްތަކަށް ދޫކުރެވިފައިވާ ބިމުގެ ކުލި</v>
      </c>
      <c r="E47" s="208">
        <v>125005</v>
      </c>
      <c r="F47" s="76"/>
    </row>
    <row r="48" spans="1:6" ht="23.1" customHeight="1">
      <c r="A48" s="181"/>
      <c r="B48" s="108"/>
      <c r="C48" s="108"/>
      <c r="D48" s="74" t="str">
        <f>IFERROR(INDEX(RevenueCodes!A:A,MATCH(Revenue!E48,RevenueCodes!B:B,0)),"")</f>
        <v>އެހެނިހެން ފައިދާ</v>
      </c>
      <c r="E48" s="208">
        <v>181999</v>
      </c>
      <c r="F48" s="76"/>
    </row>
    <row r="49" spans="1:6" ht="23.1" customHeight="1">
      <c r="A49" s="181"/>
      <c r="B49" s="108"/>
      <c r="C49" s="108"/>
      <c r="D49" s="74" t="str">
        <f>IFERROR(INDEX(RevenueCodes!A:A,MATCH(Revenue!E49,RevenueCodes!B:B,0)),"")</f>
        <v/>
      </c>
      <c r="E49" s="78"/>
      <c r="F49" s="76"/>
    </row>
    <row r="50" spans="1:6" ht="23.1" customHeight="1">
      <c r="A50" s="181"/>
      <c r="B50" s="108"/>
      <c r="C50" s="108">
        <f>SUM(C10:C47)</f>
        <v>871320</v>
      </c>
      <c r="D50" s="74" t="str">
        <f>IFERROR(INDEX(RevenueCodes!A:A,MATCH(Revenue!E50,RevenueCodes!B:B,0)),"")</f>
        <v/>
      </c>
      <c r="E50" s="78"/>
      <c r="F50" s="76"/>
    </row>
    <row r="51" spans="1:6" ht="23.1" customHeight="1">
      <c r="A51" s="181"/>
      <c r="B51" s="108"/>
      <c r="C51" s="108"/>
      <c r="D51" s="74" t="str">
        <f>IFERROR(INDEX(RevenueCodes!A:A,MATCH(Revenue!E51,RevenueCodes!B:B,0)),"")</f>
        <v/>
      </c>
      <c r="E51" s="78"/>
      <c r="F51" s="76"/>
    </row>
    <row r="52" spans="1:6" ht="23.1" customHeight="1">
      <c r="A52" s="181"/>
      <c r="B52" s="108"/>
      <c r="C52" s="108"/>
      <c r="D52" s="74" t="str">
        <f>IFERROR(INDEX(RevenueCodes!A:A,MATCH(Revenue!E52,RevenueCodes!B:B,0)),"")</f>
        <v/>
      </c>
      <c r="E52" s="78"/>
      <c r="F52" s="76"/>
    </row>
    <row r="53" spans="1:6" ht="23.1" customHeight="1">
      <c r="A53" s="181"/>
      <c r="B53" s="108"/>
      <c r="C53" s="108"/>
      <c r="D53" s="74" t="str">
        <f>IFERROR(INDEX(RevenueCodes!A:A,MATCH(Revenue!E53,RevenueCodes!B:B,0)),"")</f>
        <v/>
      </c>
      <c r="E53" s="78"/>
      <c r="F53" s="76"/>
    </row>
    <row r="54" spans="1:6" ht="23.1" customHeight="1">
      <c r="A54" s="181"/>
      <c r="B54" s="108"/>
      <c r="C54" s="108"/>
      <c r="D54" s="74" t="str">
        <f>IFERROR(INDEX(RevenueCodes!A:A,MATCH(Revenue!E54,RevenueCodes!B:B,0)),"")</f>
        <v/>
      </c>
      <c r="E54" s="78"/>
      <c r="F54" s="76"/>
    </row>
    <row r="55" spans="1:6" ht="23.1" customHeight="1">
      <c r="A55" s="181"/>
      <c r="B55" s="108"/>
      <c r="C55" s="108"/>
      <c r="D55" s="74" t="str">
        <f>IFERROR(INDEX(RevenueCodes!A:A,MATCH(Revenue!E55,RevenueCodes!B:B,0)),"")</f>
        <v/>
      </c>
      <c r="E55" s="78"/>
      <c r="F55" s="76"/>
    </row>
    <row r="56" spans="1:6" ht="23.1" customHeight="1">
      <c r="A56" s="181"/>
      <c r="B56" s="108"/>
      <c r="C56" s="108"/>
      <c r="D56" s="74" t="str">
        <f>IFERROR(INDEX(RevenueCodes!A:A,MATCH(Revenue!E56,RevenueCodes!B:B,0)),"")</f>
        <v/>
      </c>
      <c r="E56" s="78"/>
      <c r="F56" s="76"/>
    </row>
    <row r="57" spans="1:6" ht="23.1" customHeight="1">
      <c r="A57" s="181"/>
      <c r="B57" s="108"/>
      <c r="C57" s="108"/>
      <c r="D57" s="74" t="str">
        <f>IFERROR(INDEX(RevenueCodes!A:A,MATCH(Revenue!E57,RevenueCodes!B:B,0)),"")</f>
        <v/>
      </c>
      <c r="E57" s="78"/>
      <c r="F57" s="76"/>
    </row>
    <row r="58" spans="1:6" ht="23.1" customHeight="1">
      <c r="A58" s="181"/>
      <c r="B58" s="108"/>
      <c r="C58" s="108"/>
      <c r="D58" s="74" t="str">
        <f>IFERROR(INDEX(RevenueCodes!A:A,MATCH(Revenue!E58,RevenueCodes!B:B,0)),"")</f>
        <v/>
      </c>
      <c r="E58" s="78"/>
      <c r="F58" s="76"/>
    </row>
    <row r="59" spans="1:6" ht="23.1" customHeight="1">
      <c r="A59" s="181"/>
      <c r="B59" s="108"/>
      <c r="C59" s="108"/>
      <c r="D59" s="74" t="str">
        <f>IFERROR(INDEX(RevenueCodes!A:A,MATCH(Revenue!E59,RevenueCodes!B:B,0)),"")</f>
        <v/>
      </c>
      <c r="E59" s="78"/>
      <c r="F59" s="76"/>
    </row>
    <row r="60" spans="1:6" ht="23.1" customHeight="1">
      <c r="A60" s="181"/>
      <c r="B60" s="108"/>
      <c r="C60" s="108"/>
      <c r="D60" s="74" t="str">
        <f>IFERROR(INDEX(RevenueCodes!A:A,MATCH(Revenue!E60,RevenueCodes!B:B,0)),"")</f>
        <v/>
      </c>
      <c r="E60" s="78"/>
      <c r="F60" s="76"/>
    </row>
    <row r="61" spans="1:6" ht="23.1" customHeight="1">
      <c r="A61" s="181"/>
      <c r="B61" s="108"/>
      <c r="C61" s="108"/>
      <c r="D61" s="74" t="str">
        <f>IFERROR(INDEX(RevenueCodes!A:A,MATCH(Revenue!E61,RevenueCodes!B:B,0)),"")</f>
        <v/>
      </c>
      <c r="E61" s="78"/>
      <c r="F61" s="76"/>
    </row>
    <row r="62" spans="1:6" ht="23.1" customHeight="1">
      <c r="A62" s="181"/>
      <c r="B62" s="108"/>
      <c r="C62" s="108"/>
      <c r="D62" s="74" t="str">
        <f>IFERROR(INDEX(RevenueCodes!A:A,MATCH(Revenue!E62,RevenueCodes!B:B,0)),"")</f>
        <v/>
      </c>
      <c r="E62" s="78"/>
      <c r="F62" s="76"/>
    </row>
    <row r="63" spans="1:6" ht="23.1" customHeight="1">
      <c r="A63" s="181"/>
      <c r="B63" s="108"/>
      <c r="C63" s="108"/>
      <c r="D63" s="74" t="str">
        <f>IFERROR(INDEX(RevenueCodes!A:A,MATCH(Revenue!E63,RevenueCodes!B:B,0)),"")</f>
        <v/>
      </c>
      <c r="E63" s="78"/>
      <c r="F63" s="76"/>
    </row>
    <row r="64" spans="1:6" ht="23.1" customHeight="1">
      <c r="A64" s="181"/>
      <c r="B64" s="108"/>
      <c r="C64" s="108"/>
      <c r="D64" s="74" t="str">
        <f>IFERROR(INDEX(RevenueCodes!A:A,MATCH(Revenue!E64,RevenueCodes!B:B,0)),"")</f>
        <v/>
      </c>
      <c r="E64" s="78"/>
      <c r="F64" s="76"/>
    </row>
    <row r="65" spans="1:6" ht="23.1" customHeight="1">
      <c r="A65" s="181"/>
      <c r="B65" s="108"/>
      <c r="C65" s="108"/>
      <c r="D65" s="74" t="str">
        <f>IFERROR(INDEX(RevenueCodes!A:A,MATCH(Revenue!E65,RevenueCodes!B:B,0)),"")</f>
        <v/>
      </c>
      <c r="E65" s="78"/>
      <c r="F65" s="76"/>
    </row>
    <row r="66" spans="1:6" ht="23.1" customHeight="1">
      <c r="A66" s="181"/>
      <c r="B66" s="108"/>
      <c r="C66" s="108"/>
      <c r="D66" s="74" t="str">
        <f>IFERROR(INDEX(RevenueCodes!A:A,MATCH(Revenue!E66,RevenueCodes!B:B,0)),"")</f>
        <v/>
      </c>
      <c r="E66" s="78"/>
      <c r="F66" s="76"/>
    </row>
    <row r="67" spans="1:6" ht="23.1" customHeight="1">
      <c r="A67" s="181"/>
      <c r="B67" s="108"/>
      <c r="C67" s="108"/>
      <c r="D67" s="74" t="str">
        <f>IFERROR(INDEX(RevenueCodes!A:A,MATCH(Revenue!E67,RevenueCodes!B:B,0)),"")</f>
        <v/>
      </c>
      <c r="E67" s="78"/>
      <c r="F67" s="76"/>
    </row>
    <row r="68" spans="1:6" ht="23.1" customHeight="1">
      <c r="A68" s="181"/>
      <c r="B68" s="108"/>
      <c r="C68" s="108"/>
      <c r="D68" s="74" t="str">
        <f>IFERROR(INDEX(RevenueCodes!A:A,MATCH(Revenue!E68,RevenueCodes!B:B,0)),"")</f>
        <v/>
      </c>
      <c r="E68" s="78"/>
      <c r="F68" s="76"/>
    </row>
    <row r="69" spans="1:6" ht="23.1" customHeight="1">
      <c r="A69" s="181"/>
      <c r="B69" s="108"/>
      <c r="C69" s="108"/>
      <c r="D69" s="74" t="str">
        <f>IFERROR(INDEX(RevenueCodes!A:A,MATCH(Revenue!E69,RevenueCodes!B:B,0)),"")</f>
        <v/>
      </c>
      <c r="E69" s="78"/>
      <c r="F69" s="76"/>
    </row>
    <row r="70" spans="1:6" ht="23.1" customHeight="1">
      <c r="A70" s="181"/>
      <c r="B70" s="108"/>
      <c r="C70" s="108"/>
      <c r="D70" s="74" t="str">
        <f>IFERROR(INDEX(RevenueCodes!A:A,MATCH(Revenue!E70,RevenueCodes!B:B,0)),"")</f>
        <v/>
      </c>
      <c r="E70" s="78"/>
      <c r="F70" s="76"/>
    </row>
    <row r="71" spans="1:6" ht="23.1" customHeight="1">
      <c r="A71" s="181"/>
      <c r="B71" s="108"/>
      <c r="C71" s="108"/>
      <c r="D71" s="74" t="str">
        <f>IFERROR(INDEX(RevenueCodes!A:A,MATCH(Revenue!E71,RevenueCodes!B:B,0)),"")</f>
        <v/>
      </c>
      <c r="E71" s="78"/>
      <c r="F71" s="76"/>
    </row>
    <row r="72" spans="1:6" ht="23.1" customHeight="1">
      <c r="A72" s="181"/>
      <c r="B72" s="108"/>
      <c r="C72" s="108"/>
      <c r="D72" s="74" t="str">
        <f>IFERROR(INDEX(RevenueCodes!A:A,MATCH(Revenue!E72,RevenueCodes!B:B,0)),"")</f>
        <v/>
      </c>
      <c r="E72" s="78"/>
      <c r="F72" s="76"/>
    </row>
    <row r="73" spans="1:6" ht="23.1" customHeight="1">
      <c r="A73" s="181"/>
      <c r="B73" s="108"/>
      <c r="C73" s="108"/>
      <c r="D73" s="74" t="str">
        <f>IFERROR(INDEX(RevenueCodes!A:A,MATCH(Revenue!E73,RevenueCodes!B:B,0)),"")</f>
        <v/>
      </c>
      <c r="E73" s="78"/>
      <c r="F73" s="76"/>
    </row>
    <row r="74" spans="1:6" ht="23.1" customHeight="1">
      <c r="A74" s="181"/>
      <c r="B74" s="108"/>
      <c r="C74" s="108"/>
      <c r="D74" s="74" t="str">
        <f>IFERROR(INDEX(RevenueCodes!A:A,MATCH(Revenue!E74,RevenueCodes!B:B,0)),"")</f>
        <v/>
      </c>
      <c r="E74" s="78"/>
      <c r="F74" s="76"/>
    </row>
    <row r="75" spans="1:6" ht="23.1" customHeight="1">
      <c r="A75" s="181"/>
      <c r="B75" s="108"/>
      <c r="C75" s="108"/>
      <c r="D75" s="74" t="str">
        <f>IFERROR(INDEX(RevenueCodes!A:A,MATCH(Revenue!E75,RevenueCodes!B:B,0)),"")</f>
        <v/>
      </c>
      <c r="E75" s="78"/>
      <c r="F75" s="76"/>
    </row>
    <row r="76" spans="1:6" ht="23.1" customHeight="1">
      <c r="A76" s="181"/>
      <c r="B76" s="108"/>
      <c r="C76" s="108"/>
      <c r="D76" s="74" t="str">
        <f>IFERROR(INDEX(RevenueCodes!A:A,MATCH(Revenue!E76,RevenueCodes!B:B,0)),"")</f>
        <v/>
      </c>
      <c r="E76" s="78"/>
      <c r="F76" s="76"/>
    </row>
    <row r="77" spans="1:6" ht="23.1" customHeight="1">
      <c r="A77" s="181"/>
      <c r="B77" s="108"/>
      <c r="C77" s="108"/>
      <c r="D77" s="74" t="str">
        <f>IFERROR(INDEX(RevenueCodes!A:A,MATCH(Revenue!E77,RevenueCodes!B:B,0)),"")</f>
        <v/>
      </c>
      <c r="E77" s="78"/>
      <c r="F77" s="76"/>
    </row>
    <row r="78" spans="1:6" ht="23.1" customHeight="1">
      <c r="A78" s="181"/>
      <c r="B78" s="108"/>
      <c r="C78" s="108"/>
      <c r="D78" s="74" t="str">
        <f>IFERROR(INDEX(RevenueCodes!A:A,MATCH(Revenue!E78,RevenueCodes!B:B,0)),"")</f>
        <v/>
      </c>
      <c r="E78" s="78"/>
      <c r="F78" s="76"/>
    </row>
    <row r="79" spans="1:6" ht="23.1" customHeight="1">
      <c r="A79" s="181"/>
      <c r="B79" s="108"/>
      <c r="C79" s="108"/>
      <c r="D79" s="74" t="str">
        <f>IFERROR(INDEX(RevenueCodes!A:A,MATCH(Revenue!E79,RevenueCodes!B:B,0)),"")</f>
        <v/>
      </c>
      <c r="E79" s="78"/>
      <c r="F79" s="76"/>
    </row>
    <row r="80" spans="1:6" ht="23.1" customHeight="1">
      <c r="A80" s="181"/>
      <c r="B80" s="108"/>
      <c r="C80" s="108"/>
      <c r="D80" s="74" t="str">
        <f>IFERROR(INDEX(RevenueCodes!A:A,MATCH(Revenue!E80,RevenueCodes!B:B,0)),"")</f>
        <v/>
      </c>
      <c r="E80" s="78"/>
      <c r="F80" s="76"/>
    </row>
    <row r="81" spans="1:6" ht="23.1" customHeight="1">
      <c r="A81" s="181"/>
      <c r="B81" s="108"/>
      <c r="C81" s="108"/>
      <c r="D81" s="74" t="str">
        <f>IFERROR(INDEX(RevenueCodes!A:A,MATCH(Revenue!E81,RevenueCodes!B:B,0)),"")</f>
        <v/>
      </c>
      <c r="E81" s="78"/>
      <c r="F81" s="76"/>
    </row>
    <row r="82" spans="1:6" ht="23.1" customHeight="1">
      <c r="A82" s="181"/>
      <c r="B82" s="108"/>
      <c r="C82" s="108"/>
      <c r="D82" s="74" t="str">
        <f>IFERROR(INDEX(RevenueCodes!A:A,MATCH(Revenue!E82,RevenueCodes!B:B,0)),"")</f>
        <v/>
      </c>
      <c r="E82" s="78"/>
      <c r="F82" s="76"/>
    </row>
    <row r="83" spans="1:6" ht="23.1" customHeight="1">
      <c r="A83" s="181"/>
      <c r="B83" s="108"/>
      <c r="C83" s="108"/>
      <c r="D83" s="74" t="str">
        <f>IFERROR(INDEX(RevenueCodes!A:A,MATCH(Revenue!E83,RevenueCodes!B:B,0)),"")</f>
        <v/>
      </c>
      <c r="E83" s="78"/>
      <c r="F83" s="76"/>
    </row>
    <row r="84" spans="1:6" ht="23.1" customHeight="1">
      <c r="A84" s="181"/>
      <c r="B84" s="108"/>
      <c r="C84" s="108"/>
      <c r="D84" s="74" t="str">
        <f>IFERROR(INDEX(RevenueCodes!A:A,MATCH(Revenue!E84,RevenueCodes!B:B,0)),"")</f>
        <v/>
      </c>
      <c r="E84" s="78"/>
      <c r="F84" s="76"/>
    </row>
    <row r="85" spans="1:6" ht="23.1" customHeight="1">
      <c r="A85" s="181"/>
      <c r="B85" s="108"/>
      <c r="C85" s="108"/>
      <c r="D85" s="74" t="str">
        <f>IFERROR(INDEX(RevenueCodes!A:A,MATCH(Revenue!E85,RevenueCodes!B:B,0)),"")</f>
        <v/>
      </c>
      <c r="E85" s="78"/>
      <c r="F85" s="76"/>
    </row>
    <row r="86" spans="1:6" ht="23.1" customHeight="1">
      <c r="A86" s="181"/>
      <c r="B86" s="108"/>
      <c r="C86" s="108"/>
      <c r="D86" s="74" t="str">
        <f>IFERROR(INDEX(RevenueCodes!A:A,MATCH(Revenue!E86,RevenueCodes!B:B,0)),"")</f>
        <v/>
      </c>
      <c r="E86" s="78"/>
      <c r="F86" s="76"/>
    </row>
    <row r="87" spans="1:6" ht="23.1" customHeight="1">
      <c r="A87" s="181"/>
      <c r="B87" s="108"/>
      <c r="C87" s="108"/>
      <c r="D87" s="74" t="str">
        <f>IFERROR(INDEX(RevenueCodes!A:A,MATCH(Revenue!E87,RevenueCodes!B:B,0)),"")</f>
        <v/>
      </c>
      <c r="E87" s="78"/>
      <c r="F87" s="76"/>
    </row>
    <row r="88" spans="1:6" ht="23.1" customHeight="1">
      <c r="A88" s="181"/>
      <c r="B88" s="108"/>
      <c r="C88" s="108"/>
      <c r="D88" s="74" t="str">
        <f>IFERROR(INDEX(RevenueCodes!A:A,MATCH(Revenue!E88,RevenueCodes!B:B,0)),"")</f>
        <v/>
      </c>
      <c r="E88" s="78"/>
      <c r="F88" s="76"/>
    </row>
    <row r="89" spans="1:6" ht="23.1" customHeight="1">
      <c r="A89" s="181"/>
      <c r="B89" s="108"/>
      <c r="C89" s="108"/>
      <c r="D89" s="74" t="str">
        <f>IFERROR(INDEX(RevenueCodes!A:A,MATCH(Revenue!E89,RevenueCodes!B:B,0)),"")</f>
        <v/>
      </c>
      <c r="E89" s="78"/>
      <c r="F89" s="76"/>
    </row>
    <row r="90" spans="1:6" ht="23.1" customHeight="1">
      <c r="A90" s="181"/>
      <c r="B90" s="108"/>
      <c r="C90" s="108"/>
      <c r="D90" s="74" t="str">
        <f>IFERROR(INDEX(RevenueCodes!A:A,MATCH(Revenue!E90,RevenueCodes!B:B,0)),"")</f>
        <v/>
      </c>
      <c r="E90" s="78"/>
      <c r="F90" s="76"/>
    </row>
    <row r="91" spans="1:6" ht="23.1" customHeight="1">
      <c r="A91" s="181"/>
      <c r="B91" s="108"/>
      <c r="C91" s="108"/>
      <c r="D91" s="74" t="str">
        <f>IFERROR(INDEX(RevenueCodes!A:A,MATCH(Revenue!E91,RevenueCodes!B:B,0)),"")</f>
        <v/>
      </c>
      <c r="E91" s="78"/>
      <c r="F91" s="76"/>
    </row>
    <row r="92" spans="1:6" ht="23.1" customHeight="1">
      <c r="A92" s="181"/>
      <c r="B92" s="108"/>
      <c r="C92" s="108"/>
      <c r="D92" s="74" t="str">
        <f>IFERROR(INDEX(RevenueCodes!A:A,MATCH(Revenue!E92,RevenueCodes!B:B,0)),"")</f>
        <v/>
      </c>
      <c r="E92" s="78"/>
      <c r="F92" s="76"/>
    </row>
    <row r="93" spans="1:6" ht="23.1" customHeight="1">
      <c r="A93" s="181"/>
      <c r="B93" s="108"/>
      <c r="C93" s="108"/>
      <c r="D93" s="74" t="str">
        <f>IFERROR(INDEX(RevenueCodes!A:A,MATCH(Revenue!E93,RevenueCodes!B:B,0)),"")</f>
        <v/>
      </c>
      <c r="E93" s="78"/>
      <c r="F93" s="76"/>
    </row>
    <row r="94" spans="1:6" ht="23.1" customHeight="1">
      <c r="A94" s="181"/>
      <c r="B94" s="108"/>
      <c r="C94" s="108"/>
      <c r="D94" s="74" t="str">
        <f>IFERROR(INDEX(RevenueCodes!A:A,MATCH(Revenue!E94,RevenueCodes!B:B,0)),"")</f>
        <v/>
      </c>
      <c r="E94" s="78"/>
      <c r="F94" s="76"/>
    </row>
    <row r="95" spans="1:6" ht="23.1" customHeight="1">
      <c r="A95" s="181"/>
      <c r="B95" s="108"/>
      <c r="C95" s="108"/>
      <c r="D95" s="74" t="str">
        <f>IFERROR(INDEX(RevenueCodes!A:A,MATCH(Revenue!E95,RevenueCodes!B:B,0)),"")</f>
        <v/>
      </c>
      <c r="E95" s="78"/>
      <c r="F95" s="76"/>
    </row>
    <row r="96" spans="1:6" ht="23.1" customHeight="1">
      <c r="A96" s="181"/>
      <c r="B96" s="108"/>
      <c r="C96" s="108"/>
      <c r="D96" s="74" t="str">
        <f>IFERROR(INDEX(RevenueCodes!A:A,MATCH(Revenue!E96,RevenueCodes!B:B,0)),"")</f>
        <v/>
      </c>
      <c r="E96" s="78"/>
      <c r="F96" s="76"/>
    </row>
    <row r="97" spans="1:6" ht="23.1" customHeight="1">
      <c r="A97" s="181"/>
      <c r="B97" s="108"/>
      <c r="C97" s="108"/>
      <c r="D97" s="74" t="str">
        <f>IFERROR(INDEX(RevenueCodes!A:A,MATCH(Revenue!E97,RevenueCodes!B:B,0)),"")</f>
        <v/>
      </c>
      <c r="E97" s="78"/>
      <c r="F97" s="76"/>
    </row>
    <row r="98" spans="1:6" ht="23.1" customHeight="1" thickBot="1">
      <c r="A98" s="182"/>
      <c r="B98" s="183"/>
      <c r="C98" s="183"/>
      <c r="D98" s="81" t="str">
        <f>IFERROR(INDEX(RevenueCodes!A:A,MATCH(Revenue!E98,RevenueCodes!B:B,0)),"")</f>
        <v/>
      </c>
      <c r="E98" s="82"/>
      <c r="F98" s="83"/>
    </row>
    <row r="100" spans="1:6" ht="23.1" customHeight="1">
      <c r="D100" s="84"/>
      <c r="E100" s="84"/>
      <c r="F100" s="85"/>
    </row>
    <row r="101" spans="1:6" ht="23.1" customHeight="1">
      <c r="F101" s="86"/>
    </row>
  </sheetData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'D:\finance 2023\faaskuri budget 2023\[faaskuri budget 2022.xlsx]Rev Codes'!#REF!</xm:f>
          </x14:formula1>
          <xm:sqref>E11:E13 E15:E16 E37:E40 E19:E31</xm:sqref>
        </x14:dataValidation>
        <x14:dataValidation type="list" allowBlank="1" showInputMessage="1" showErrorMessage="1">
          <x14:formula1>
            <xm:f>'\\ADMIN-SERVER\Admin-Files\Admin 2023\finance 2023\lafaakuraa budget\[budget 2024 2025.xlsx]Rev Codes'!#REF!</xm:f>
          </x14:formula1>
          <xm:sqref>E14 E17:E18 E10 E32:E36 E41:E48</xm:sqref>
        </x14:dataValidation>
        <x14:dataValidation type="list" allowBlank="1" showInputMessage="1" showErrorMessage="1">
          <x14:formula1>
            <xm:f>Lists!$A$1:$A$4</xm:f>
          </x14:formula1>
          <xm:sqref>F9:F98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</sheetPr>
  <dimension ref="A1:BB505"/>
  <sheetViews>
    <sheetView showGridLines="0" topLeftCell="AS1" zoomScaleNormal="100" workbookViewId="0">
      <pane ySplit="3" topLeftCell="A4" activePane="bottomLeft" state="frozen"/>
      <selection activeCell="AP1" sqref="AP1"/>
      <selection pane="bottomLeft" activeCell="AY156" sqref="AY156"/>
    </sheetView>
  </sheetViews>
  <sheetFormatPr defaultColWidth="8.6640625" defaultRowHeight="19.5" customHeight="1"/>
  <cols>
    <col min="1" max="1" width="6.6640625" style="104" customWidth="1"/>
    <col min="2" max="2" width="17.6640625" style="104" customWidth="1"/>
    <col min="3" max="3" width="13.88671875" style="89" customWidth="1"/>
    <col min="4" max="4" width="24.109375" style="89" customWidth="1"/>
    <col min="5" max="5" width="11.21875" style="89" customWidth="1"/>
    <col min="6" max="6" width="15.77734375" style="89" customWidth="1"/>
    <col min="7" max="7" width="16.77734375" style="89" customWidth="1"/>
    <col min="8" max="8" width="10.6640625" style="89" customWidth="1"/>
    <col min="9" max="9" width="19.77734375" style="89" customWidth="1"/>
    <col min="10" max="10" width="8" style="89" customWidth="1"/>
    <col min="11" max="11" width="11" style="89" customWidth="1"/>
    <col min="12" max="12" width="15.88671875" style="89" customWidth="1"/>
    <col min="13" max="13" width="13.88671875" style="89" customWidth="1"/>
    <col min="14" max="53" width="12.44140625" style="89" customWidth="1"/>
    <col min="54" max="54" width="50.109375" style="89" customWidth="1"/>
    <col min="55" max="16384" width="8.6640625" style="89"/>
  </cols>
  <sheetData>
    <row r="1" spans="1:54" ht="19.5" customHeight="1">
      <c r="A1" s="87" t="s">
        <v>310</v>
      </c>
      <c r="B1" s="88"/>
      <c r="C1" s="204"/>
      <c r="D1" s="204"/>
      <c r="E1" s="204"/>
      <c r="F1" s="204"/>
      <c r="G1" s="205"/>
      <c r="H1" s="87" t="s">
        <v>311</v>
      </c>
      <c r="I1" s="204"/>
      <c r="J1" s="204"/>
      <c r="K1" s="204"/>
      <c r="L1" s="204"/>
      <c r="M1" s="87"/>
      <c r="N1" s="87" t="s">
        <v>312</v>
      </c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207"/>
    </row>
    <row r="2" spans="1:54" s="94" customFormat="1" ht="19.5" customHeight="1">
      <c r="A2" s="90" t="s">
        <v>356</v>
      </c>
      <c r="B2" s="90" t="s">
        <v>398</v>
      </c>
      <c r="C2" s="91" t="s">
        <v>313</v>
      </c>
      <c r="D2" s="91" t="s">
        <v>314</v>
      </c>
      <c r="E2" s="91" t="s">
        <v>315</v>
      </c>
      <c r="F2" s="91" t="s">
        <v>316</v>
      </c>
      <c r="G2" s="254" t="s">
        <v>1110</v>
      </c>
      <c r="H2" s="91" t="s">
        <v>317</v>
      </c>
      <c r="I2" s="91" t="s">
        <v>314</v>
      </c>
      <c r="J2" s="91" t="s">
        <v>318</v>
      </c>
      <c r="K2" s="91" t="s">
        <v>319</v>
      </c>
      <c r="L2" s="91" t="s">
        <v>313</v>
      </c>
      <c r="M2" s="91"/>
      <c r="N2" s="92">
        <v>211001</v>
      </c>
      <c r="O2" s="92">
        <v>211002</v>
      </c>
      <c r="P2" s="92">
        <v>212001</v>
      </c>
      <c r="Q2" s="92">
        <v>212002</v>
      </c>
      <c r="R2" s="92">
        <v>212003</v>
      </c>
      <c r="S2" s="92">
        <v>212004</v>
      </c>
      <c r="T2" s="92">
        <v>212005</v>
      </c>
      <c r="U2" s="92">
        <v>212006</v>
      </c>
      <c r="V2" s="92">
        <v>212007</v>
      </c>
      <c r="W2" s="92">
        <v>212008</v>
      </c>
      <c r="X2" s="92">
        <v>212009</v>
      </c>
      <c r="Y2" s="92">
        <v>212010</v>
      </c>
      <c r="Z2" s="92">
        <v>212011</v>
      </c>
      <c r="AA2" s="92">
        <v>212012</v>
      </c>
      <c r="AB2" s="92">
        <v>212013</v>
      </c>
      <c r="AC2" s="92">
        <v>212014</v>
      </c>
      <c r="AD2" s="92">
        <v>212015</v>
      </c>
      <c r="AE2" s="92">
        <v>212016</v>
      </c>
      <c r="AF2" s="92">
        <v>212017</v>
      </c>
      <c r="AG2" s="92">
        <v>212018</v>
      </c>
      <c r="AH2" s="92">
        <v>212019</v>
      </c>
      <c r="AI2" s="92">
        <v>212020</v>
      </c>
      <c r="AJ2" s="92">
        <v>212021</v>
      </c>
      <c r="AK2" s="92">
        <v>212022</v>
      </c>
      <c r="AL2" s="92">
        <v>212023</v>
      </c>
      <c r="AM2" s="92">
        <v>212024</v>
      </c>
      <c r="AN2" s="92">
        <v>212025</v>
      </c>
      <c r="AO2" s="92">
        <v>212026</v>
      </c>
      <c r="AP2" s="92">
        <v>212027</v>
      </c>
      <c r="AQ2" s="92">
        <v>212028</v>
      </c>
      <c r="AR2" s="92">
        <v>212029</v>
      </c>
      <c r="AS2" s="92">
        <v>212030</v>
      </c>
      <c r="AT2" s="92">
        <v>212031</v>
      </c>
      <c r="AU2" s="92">
        <v>212032</v>
      </c>
      <c r="AV2" s="92">
        <v>212033</v>
      </c>
      <c r="AW2" s="92">
        <v>212034</v>
      </c>
      <c r="AX2" s="92">
        <v>212035</v>
      </c>
      <c r="AY2" s="92">
        <v>212999</v>
      </c>
      <c r="AZ2" s="92">
        <v>213006</v>
      </c>
      <c r="BA2" s="93" t="s">
        <v>320</v>
      </c>
      <c r="BB2" s="91" t="s">
        <v>752</v>
      </c>
    </row>
    <row r="3" spans="1:54" s="94" customFormat="1" ht="45.95" customHeight="1">
      <c r="A3" s="95"/>
      <c r="B3" s="95"/>
      <c r="C3" s="96"/>
      <c r="D3" s="96"/>
      <c r="E3" s="96"/>
      <c r="F3" s="96"/>
      <c r="G3" s="255"/>
      <c r="H3" s="96"/>
      <c r="I3" s="96"/>
      <c r="J3" s="96"/>
      <c r="K3" s="96"/>
      <c r="L3" s="96"/>
      <c r="M3" s="203" t="s">
        <v>1111</v>
      </c>
      <c r="N3" s="97" t="s">
        <v>321</v>
      </c>
      <c r="O3" s="97" t="s">
        <v>322</v>
      </c>
      <c r="P3" s="97" t="s">
        <v>323</v>
      </c>
      <c r="Q3" s="97" t="s">
        <v>324</v>
      </c>
      <c r="R3" s="97" t="s">
        <v>325</v>
      </c>
      <c r="S3" s="97" t="s">
        <v>326</v>
      </c>
      <c r="T3" s="97" t="s">
        <v>327</v>
      </c>
      <c r="U3" s="97" t="s">
        <v>328</v>
      </c>
      <c r="V3" s="97" t="s">
        <v>329</v>
      </c>
      <c r="W3" s="97" t="s">
        <v>330</v>
      </c>
      <c r="X3" s="97" t="s">
        <v>331</v>
      </c>
      <c r="Y3" s="97" t="s">
        <v>332</v>
      </c>
      <c r="Z3" s="97" t="s">
        <v>333</v>
      </c>
      <c r="AA3" s="97" t="s">
        <v>334</v>
      </c>
      <c r="AB3" s="97" t="s">
        <v>335</v>
      </c>
      <c r="AC3" s="97" t="s">
        <v>336</v>
      </c>
      <c r="AD3" s="97" t="s">
        <v>337</v>
      </c>
      <c r="AE3" s="97" t="s">
        <v>338</v>
      </c>
      <c r="AF3" s="97" t="s">
        <v>339</v>
      </c>
      <c r="AG3" s="97" t="s">
        <v>340</v>
      </c>
      <c r="AH3" s="97" t="s">
        <v>341</v>
      </c>
      <c r="AI3" s="97" t="s">
        <v>342</v>
      </c>
      <c r="AJ3" s="97" t="s">
        <v>343</v>
      </c>
      <c r="AK3" s="97" t="s">
        <v>344</v>
      </c>
      <c r="AL3" s="97" t="s">
        <v>345</v>
      </c>
      <c r="AM3" s="97" t="s">
        <v>346</v>
      </c>
      <c r="AN3" s="97" t="s">
        <v>347</v>
      </c>
      <c r="AO3" s="97" t="s">
        <v>348</v>
      </c>
      <c r="AP3" s="97" t="s">
        <v>349</v>
      </c>
      <c r="AQ3" s="97" t="s">
        <v>350</v>
      </c>
      <c r="AR3" s="97" t="s">
        <v>351</v>
      </c>
      <c r="AS3" s="97" t="s">
        <v>352</v>
      </c>
      <c r="AT3" s="97" t="s">
        <v>353</v>
      </c>
      <c r="AU3" s="97" t="s">
        <v>354</v>
      </c>
      <c r="AV3" s="97" t="s">
        <v>1112</v>
      </c>
      <c r="AW3" s="97" t="s">
        <v>1113</v>
      </c>
      <c r="AX3" s="97" t="s">
        <v>1114</v>
      </c>
      <c r="AY3" s="97" t="s">
        <v>355</v>
      </c>
      <c r="AZ3" s="97" t="s">
        <v>1115</v>
      </c>
      <c r="BA3" s="96"/>
      <c r="BB3" s="96"/>
    </row>
    <row r="4" spans="1:54" ht="19.5" customHeight="1">
      <c r="A4" s="6">
        <v>1</v>
      </c>
      <c r="B4" s="105" t="s">
        <v>399</v>
      </c>
      <c r="C4" s="106" t="s">
        <v>368</v>
      </c>
      <c r="D4" s="107" t="s">
        <v>1139</v>
      </c>
      <c r="E4" s="107"/>
      <c r="F4" s="106" t="s">
        <v>377</v>
      </c>
      <c r="G4" s="107"/>
      <c r="H4" s="211" t="s">
        <v>1140</v>
      </c>
      <c r="I4" s="107" t="s">
        <v>1141</v>
      </c>
      <c r="J4" s="106" t="s">
        <v>378</v>
      </c>
      <c r="K4" s="107" t="s">
        <v>1142</v>
      </c>
      <c r="L4" s="106" t="s">
        <v>384</v>
      </c>
      <c r="M4" s="107" t="s">
        <v>1143</v>
      </c>
      <c r="N4" s="108">
        <f>15400*12</f>
        <v>184800</v>
      </c>
      <c r="O4" s="108"/>
      <c r="P4" s="108"/>
      <c r="Q4" s="108"/>
      <c r="R4" s="108"/>
      <c r="S4" s="108"/>
      <c r="T4" s="108">
        <v>3000</v>
      </c>
      <c r="U4" s="108"/>
      <c r="V4" s="108"/>
      <c r="W4" s="108"/>
      <c r="X4" s="108"/>
      <c r="Y4" s="108"/>
      <c r="Z4" s="108"/>
      <c r="AA4" s="108"/>
      <c r="AB4" s="108"/>
      <c r="AC4" s="108">
        <v>55200</v>
      </c>
      <c r="AD4" s="108"/>
      <c r="AE4" s="108"/>
      <c r="AF4" s="108"/>
      <c r="AG4" s="108"/>
      <c r="AH4" s="108" t="s">
        <v>1138</v>
      </c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98">
        <f>SUM(N4:AZ4)</f>
        <v>243000</v>
      </c>
      <c r="BB4" s="107"/>
    </row>
    <row r="5" spans="1:54" ht="19.5" customHeight="1">
      <c r="A5" s="6">
        <v>2</v>
      </c>
      <c r="B5" s="105" t="s">
        <v>399</v>
      </c>
      <c r="C5" s="106" t="s">
        <v>368</v>
      </c>
      <c r="D5" s="107" t="s">
        <v>1144</v>
      </c>
      <c r="E5" s="107"/>
      <c r="F5" s="106" t="s">
        <v>377</v>
      </c>
      <c r="G5" s="107"/>
      <c r="H5" s="212" t="s">
        <v>1145</v>
      </c>
      <c r="I5" s="107" t="s">
        <v>1146</v>
      </c>
      <c r="J5" s="106" t="s">
        <v>378</v>
      </c>
      <c r="K5" s="107" t="s">
        <v>1142</v>
      </c>
      <c r="L5" s="106" t="s">
        <v>374</v>
      </c>
      <c r="M5" s="107" t="s">
        <v>1143</v>
      </c>
      <c r="N5" s="108">
        <f>11600*12</f>
        <v>139200</v>
      </c>
      <c r="O5" s="108"/>
      <c r="P5" s="108"/>
      <c r="Q5" s="108"/>
      <c r="R5" s="108"/>
      <c r="S5" s="108"/>
      <c r="T5" s="108">
        <v>3000</v>
      </c>
      <c r="U5" s="108"/>
      <c r="V5" s="108"/>
      <c r="W5" s="108"/>
      <c r="X5" s="108"/>
      <c r="Y5" s="108"/>
      <c r="Z5" s="108"/>
      <c r="AA5" s="108"/>
      <c r="AB5" s="108"/>
      <c r="AC5" s="108">
        <v>36000</v>
      </c>
      <c r="AD5" s="108"/>
      <c r="AE5" s="108"/>
      <c r="AF5" s="108"/>
      <c r="AG5" s="108"/>
      <c r="AH5" s="108" t="s">
        <v>1138</v>
      </c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98">
        <f t="shared" ref="BA5:BA68" si="0">SUM(N5:AZ5)</f>
        <v>178200</v>
      </c>
      <c r="BB5" s="107"/>
    </row>
    <row r="6" spans="1:54" ht="19.5" customHeight="1">
      <c r="A6" s="6">
        <v>3</v>
      </c>
      <c r="B6" s="105" t="s">
        <v>399</v>
      </c>
      <c r="C6" s="106" t="s">
        <v>368</v>
      </c>
      <c r="D6" s="107" t="s">
        <v>1147</v>
      </c>
      <c r="E6" s="107"/>
      <c r="F6" s="106" t="s">
        <v>377</v>
      </c>
      <c r="G6" s="107"/>
      <c r="H6" s="211" t="s">
        <v>1148</v>
      </c>
      <c r="I6" s="107" t="s">
        <v>1149</v>
      </c>
      <c r="J6" s="106" t="s">
        <v>378</v>
      </c>
      <c r="K6" s="107" t="s">
        <v>1142</v>
      </c>
      <c r="L6" s="106" t="s">
        <v>374</v>
      </c>
      <c r="M6" s="107" t="s">
        <v>1143</v>
      </c>
      <c r="N6" s="108">
        <f>10600*12</f>
        <v>127200</v>
      </c>
      <c r="O6" s="108"/>
      <c r="P6" s="108"/>
      <c r="Q6" s="108"/>
      <c r="R6" s="108"/>
      <c r="S6" s="108"/>
      <c r="T6" s="108">
        <v>3000</v>
      </c>
      <c r="U6" s="108"/>
      <c r="V6" s="108"/>
      <c r="W6" s="108"/>
      <c r="X6" s="108"/>
      <c r="Y6" s="108"/>
      <c r="Z6" s="108"/>
      <c r="AA6" s="108"/>
      <c r="AB6" s="108"/>
      <c r="AC6" s="108">
        <v>28800</v>
      </c>
      <c r="AD6" s="108"/>
      <c r="AE6" s="108"/>
      <c r="AF6" s="108"/>
      <c r="AG6" s="108"/>
      <c r="AH6" s="108" t="s">
        <v>1138</v>
      </c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98">
        <f t="shared" si="0"/>
        <v>159000</v>
      </c>
      <c r="BB6" s="107"/>
    </row>
    <row r="7" spans="1:54" ht="19.5" customHeight="1">
      <c r="A7" s="6">
        <v>4</v>
      </c>
      <c r="B7" s="105" t="s">
        <v>399</v>
      </c>
      <c r="C7" s="106" t="s">
        <v>368</v>
      </c>
      <c r="D7" s="107" t="s">
        <v>1147</v>
      </c>
      <c r="E7" s="107"/>
      <c r="F7" s="106" t="s">
        <v>377</v>
      </c>
      <c r="G7" s="107"/>
      <c r="H7" s="213" t="s">
        <v>1150</v>
      </c>
      <c r="I7" s="107" t="s">
        <v>1151</v>
      </c>
      <c r="J7" s="106" t="s">
        <v>382</v>
      </c>
      <c r="K7" s="107" t="s">
        <v>1142</v>
      </c>
      <c r="L7" s="106" t="s">
        <v>374</v>
      </c>
      <c r="M7" s="107" t="s">
        <v>1143</v>
      </c>
      <c r="N7" s="108">
        <f t="shared" ref="N7:N8" si="1">10600*12</f>
        <v>127200</v>
      </c>
      <c r="O7" s="108"/>
      <c r="P7" s="108"/>
      <c r="Q7" s="108"/>
      <c r="R7" s="108"/>
      <c r="S7" s="108"/>
      <c r="T7" s="108">
        <v>3000</v>
      </c>
      <c r="U7" s="108"/>
      <c r="V7" s="108"/>
      <c r="W7" s="108"/>
      <c r="X7" s="108"/>
      <c r="Y7" s="108"/>
      <c r="Z7" s="108"/>
      <c r="AA7" s="108"/>
      <c r="AB7" s="108"/>
      <c r="AC7" s="108">
        <v>28800</v>
      </c>
      <c r="AD7" s="108"/>
      <c r="AE7" s="108"/>
      <c r="AF7" s="108"/>
      <c r="AG7" s="108"/>
      <c r="AH7" s="108" t="s">
        <v>1138</v>
      </c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98">
        <f t="shared" si="0"/>
        <v>159000</v>
      </c>
      <c r="BB7" s="107"/>
    </row>
    <row r="8" spans="1:54" ht="19.5" customHeight="1">
      <c r="A8" s="6">
        <v>5</v>
      </c>
      <c r="B8" s="105" t="s">
        <v>399</v>
      </c>
      <c r="C8" s="106" t="s">
        <v>368</v>
      </c>
      <c r="D8" s="107" t="s">
        <v>1147</v>
      </c>
      <c r="E8" s="107"/>
      <c r="F8" s="106" t="s">
        <v>377</v>
      </c>
      <c r="G8" s="107"/>
      <c r="H8" s="213" t="s">
        <v>1152</v>
      </c>
      <c r="I8" s="107" t="s">
        <v>1153</v>
      </c>
      <c r="J8" s="106" t="s">
        <v>382</v>
      </c>
      <c r="K8" s="107" t="s">
        <v>1142</v>
      </c>
      <c r="L8" s="106" t="s">
        <v>374</v>
      </c>
      <c r="M8" s="107" t="s">
        <v>1143</v>
      </c>
      <c r="N8" s="108">
        <f t="shared" si="1"/>
        <v>127200</v>
      </c>
      <c r="O8" s="108"/>
      <c r="P8" s="108"/>
      <c r="Q8" s="108"/>
      <c r="R8" s="108"/>
      <c r="S8" s="108"/>
      <c r="T8" s="108">
        <v>3000</v>
      </c>
      <c r="U8" s="108"/>
      <c r="V8" s="108"/>
      <c r="W8" s="108"/>
      <c r="X8" s="108"/>
      <c r="Y8" s="108"/>
      <c r="Z8" s="108"/>
      <c r="AA8" s="108"/>
      <c r="AB8" s="108"/>
      <c r="AC8" s="108">
        <v>28800</v>
      </c>
      <c r="AD8" s="108"/>
      <c r="AE8" s="108"/>
      <c r="AF8" s="108"/>
      <c r="AG8" s="108"/>
      <c r="AH8" s="108" t="s">
        <v>1138</v>
      </c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98">
        <f t="shared" si="0"/>
        <v>159000</v>
      </c>
      <c r="BB8" s="107"/>
    </row>
    <row r="9" spans="1:54" ht="19.5" customHeight="1">
      <c r="A9" s="6">
        <v>6</v>
      </c>
      <c r="B9" s="105" t="s">
        <v>399</v>
      </c>
      <c r="C9" s="106" t="s">
        <v>358</v>
      </c>
      <c r="D9" s="107" t="s">
        <v>1154</v>
      </c>
      <c r="E9" s="107" t="s">
        <v>1155</v>
      </c>
      <c r="F9" s="106" t="s">
        <v>377</v>
      </c>
      <c r="G9" s="107" t="s">
        <v>1156</v>
      </c>
      <c r="H9" s="107" t="s">
        <v>1157</v>
      </c>
      <c r="I9" s="107" t="s">
        <v>1158</v>
      </c>
      <c r="J9" s="106" t="s">
        <v>378</v>
      </c>
      <c r="K9" s="107" t="s">
        <v>1142</v>
      </c>
      <c r="L9" s="106" t="s">
        <v>374</v>
      </c>
      <c r="M9" s="107" t="s">
        <v>1143</v>
      </c>
      <c r="N9" s="108">
        <f>9300*12</f>
        <v>111600</v>
      </c>
      <c r="O9" s="108">
        <f>9300/3*12</f>
        <v>37200</v>
      </c>
      <c r="P9" s="108"/>
      <c r="Q9" s="108"/>
      <c r="R9" s="108"/>
      <c r="S9" s="108"/>
      <c r="T9" s="108">
        <v>3000</v>
      </c>
      <c r="U9" s="108"/>
      <c r="V9" s="108"/>
      <c r="W9" s="108"/>
      <c r="X9" s="108">
        <f>6900*12</f>
        <v>82800</v>
      </c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98">
        <f t="shared" si="0"/>
        <v>234600</v>
      </c>
      <c r="BB9" s="107"/>
    </row>
    <row r="10" spans="1:54" ht="19.5" customHeight="1">
      <c r="A10" s="6">
        <v>7</v>
      </c>
      <c r="B10" s="105" t="s">
        <v>399</v>
      </c>
      <c r="C10" s="106" t="s">
        <v>358</v>
      </c>
      <c r="D10" s="107" t="s">
        <v>1154</v>
      </c>
      <c r="E10" s="107" t="s">
        <v>1155</v>
      </c>
      <c r="F10" s="106" t="s">
        <v>377</v>
      </c>
      <c r="G10" s="107" t="s">
        <v>1159</v>
      </c>
      <c r="H10" s="107" t="s">
        <v>1138</v>
      </c>
      <c r="I10" s="107" t="s">
        <v>1160</v>
      </c>
      <c r="J10" s="106" t="s">
        <v>378</v>
      </c>
      <c r="K10" s="107" t="s">
        <v>1142</v>
      </c>
      <c r="L10" s="106" t="s">
        <v>374</v>
      </c>
      <c r="M10" s="107" t="s">
        <v>1143</v>
      </c>
      <c r="N10" s="108">
        <f>5610*12</f>
        <v>67320</v>
      </c>
      <c r="O10" s="108">
        <f>5610/3*12</f>
        <v>22440</v>
      </c>
      <c r="P10" s="108"/>
      <c r="Q10" s="108"/>
      <c r="R10" s="108"/>
      <c r="S10" s="108"/>
      <c r="T10" s="108">
        <v>3000</v>
      </c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>
        <f>2000*12</f>
        <v>24000</v>
      </c>
      <c r="AQ10" s="108"/>
      <c r="AR10" s="108"/>
      <c r="AS10" s="108"/>
      <c r="AT10" s="108">
        <f>700*12</f>
        <v>8400</v>
      </c>
      <c r="AU10" s="108"/>
      <c r="AV10" s="108"/>
      <c r="AW10" s="108"/>
      <c r="AX10" s="108"/>
      <c r="AY10" s="108"/>
      <c r="AZ10" s="108"/>
      <c r="BA10" s="98">
        <f t="shared" si="0"/>
        <v>125160</v>
      </c>
      <c r="BB10" s="107"/>
    </row>
    <row r="11" spans="1:54" ht="19.5" customHeight="1">
      <c r="A11" s="6">
        <v>8</v>
      </c>
      <c r="B11" s="105" t="s">
        <v>399</v>
      </c>
      <c r="C11" s="106" t="s">
        <v>358</v>
      </c>
      <c r="D11" s="107" t="s">
        <v>1161</v>
      </c>
      <c r="E11" s="107" t="s">
        <v>1162</v>
      </c>
      <c r="F11" s="106" t="s">
        <v>377</v>
      </c>
      <c r="G11" s="107"/>
      <c r="H11" s="107" t="s">
        <v>1163</v>
      </c>
      <c r="I11" s="107" t="s">
        <v>1164</v>
      </c>
      <c r="J11" s="106" t="s">
        <v>378</v>
      </c>
      <c r="K11" s="107" t="s">
        <v>1142</v>
      </c>
      <c r="L11" s="106" t="s">
        <v>397</v>
      </c>
      <c r="M11" s="107" t="s">
        <v>1143</v>
      </c>
      <c r="N11" s="108">
        <f>4465*12</f>
        <v>53580</v>
      </c>
      <c r="O11" s="108">
        <f>4465/3*12</f>
        <v>17860</v>
      </c>
      <c r="P11" s="108"/>
      <c r="Q11" s="108"/>
      <c r="R11" s="108"/>
      <c r="S11" s="108"/>
      <c r="T11" s="108">
        <v>3000</v>
      </c>
      <c r="U11" s="108"/>
      <c r="V11" s="108"/>
      <c r="W11" s="108"/>
      <c r="X11" s="108"/>
      <c r="Y11" s="108"/>
      <c r="Z11" s="108"/>
      <c r="AA11" s="108"/>
      <c r="AB11" s="108"/>
      <c r="AC11" s="108"/>
      <c r="AD11" s="108" t="s">
        <v>1138</v>
      </c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>
        <f>1500*12</f>
        <v>18000</v>
      </c>
      <c r="AQ11" s="108"/>
      <c r="AR11" s="108"/>
      <c r="AS11" s="108"/>
      <c r="AT11" s="108">
        <f t="shared" ref="AT11:AT13" si="2">700*12</f>
        <v>8400</v>
      </c>
      <c r="AU11" s="108"/>
      <c r="AV11" s="108">
        <f>1100*12</f>
        <v>13200</v>
      </c>
      <c r="AW11" s="108"/>
      <c r="AX11" s="108"/>
      <c r="AY11" s="108"/>
      <c r="AZ11" s="108"/>
      <c r="BA11" s="98">
        <f t="shared" si="0"/>
        <v>114040</v>
      </c>
      <c r="BB11" s="107"/>
    </row>
    <row r="12" spans="1:54" ht="19.5" customHeight="1">
      <c r="A12" s="6">
        <v>9</v>
      </c>
      <c r="B12" s="105" t="s">
        <v>399</v>
      </c>
      <c r="C12" s="106" t="s">
        <v>358</v>
      </c>
      <c r="D12" s="107" t="s">
        <v>1165</v>
      </c>
      <c r="E12" s="107" t="s">
        <v>1162</v>
      </c>
      <c r="F12" s="106" t="s">
        <v>377</v>
      </c>
      <c r="G12" s="107" t="s">
        <v>1166</v>
      </c>
      <c r="H12" s="107" t="s">
        <v>1167</v>
      </c>
      <c r="I12" s="107" t="s">
        <v>1168</v>
      </c>
      <c r="J12" s="106" t="s">
        <v>382</v>
      </c>
      <c r="K12" s="107" t="s">
        <v>1142</v>
      </c>
      <c r="L12" s="106" t="s">
        <v>374</v>
      </c>
      <c r="M12" s="107" t="s">
        <v>1143</v>
      </c>
      <c r="N12" s="108">
        <f>4465*12</f>
        <v>53580</v>
      </c>
      <c r="O12" s="108">
        <f>4465/3*12</f>
        <v>17860</v>
      </c>
      <c r="P12" s="108"/>
      <c r="Q12" s="108"/>
      <c r="R12" s="108"/>
      <c r="S12" s="108"/>
      <c r="T12" s="108">
        <v>3000</v>
      </c>
      <c r="U12" s="108"/>
      <c r="V12" s="108"/>
      <c r="W12" s="108"/>
      <c r="X12" s="108"/>
      <c r="Y12" s="108"/>
      <c r="Z12" s="108"/>
      <c r="AA12" s="108"/>
      <c r="AB12" s="108"/>
      <c r="AC12" s="108"/>
      <c r="AD12" s="108" t="s">
        <v>1138</v>
      </c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>
        <f>1500*12</f>
        <v>18000</v>
      </c>
      <c r="AQ12" s="108"/>
      <c r="AR12" s="108"/>
      <c r="AS12" s="108"/>
      <c r="AT12" s="108">
        <f t="shared" si="2"/>
        <v>8400</v>
      </c>
      <c r="AU12" s="108"/>
      <c r="AV12" s="108">
        <f t="shared" ref="AV12:AV13" si="3">1100*12</f>
        <v>13200</v>
      </c>
      <c r="AW12" s="108"/>
      <c r="AX12" s="108"/>
      <c r="AY12" s="108"/>
      <c r="AZ12" s="108"/>
      <c r="BA12" s="98">
        <f t="shared" si="0"/>
        <v>114040</v>
      </c>
      <c r="BB12" s="107"/>
    </row>
    <row r="13" spans="1:54" ht="19.5" customHeight="1">
      <c r="A13" s="6">
        <v>10</v>
      </c>
      <c r="B13" s="105" t="s">
        <v>399</v>
      </c>
      <c r="C13" s="106" t="s">
        <v>358</v>
      </c>
      <c r="D13" s="107" t="s">
        <v>1165</v>
      </c>
      <c r="E13" s="107" t="s">
        <v>1162</v>
      </c>
      <c r="F13" s="106" t="s">
        <v>377</v>
      </c>
      <c r="G13" s="107" t="s">
        <v>1138</v>
      </c>
      <c r="H13" s="107" t="s">
        <v>1167</v>
      </c>
      <c r="I13" s="107" t="s">
        <v>1169</v>
      </c>
      <c r="J13" s="106" t="s">
        <v>382</v>
      </c>
      <c r="K13" s="107" t="s">
        <v>1142</v>
      </c>
      <c r="L13" s="106" t="s">
        <v>374</v>
      </c>
      <c r="M13" s="107" t="s">
        <v>1143</v>
      </c>
      <c r="N13" s="108">
        <f>4465*12</f>
        <v>53580</v>
      </c>
      <c r="O13" s="108">
        <f>4465/3*12</f>
        <v>17860</v>
      </c>
      <c r="P13" s="108"/>
      <c r="Q13" s="108"/>
      <c r="R13" s="108"/>
      <c r="S13" s="108"/>
      <c r="T13" s="108">
        <v>3000</v>
      </c>
      <c r="U13" s="108"/>
      <c r="V13" s="108"/>
      <c r="W13" s="108"/>
      <c r="X13" s="108"/>
      <c r="Y13" s="108"/>
      <c r="Z13" s="108"/>
      <c r="AA13" s="108"/>
      <c r="AB13" s="108"/>
      <c r="AC13" s="108"/>
      <c r="AD13" s="108" t="s">
        <v>1138</v>
      </c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>
        <f>1500*12</f>
        <v>18000</v>
      </c>
      <c r="AQ13" s="108"/>
      <c r="AR13" s="108"/>
      <c r="AS13" s="108"/>
      <c r="AT13" s="108">
        <f t="shared" si="2"/>
        <v>8400</v>
      </c>
      <c r="AU13" s="108"/>
      <c r="AV13" s="108">
        <f t="shared" si="3"/>
        <v>13200</v>
      </c>
      <c r="AW13" s="108"/>
      <c r="AX13" s="108"/>
      <c r="AY13" s="108"/>
      <c r="AZ13" s="108"/>
      <c r="BA13" s="98">
        <f t="shared" si="0"/>
        <v>114040</v>
      </c>
      <c r="BB13" s="107"/>
    </row>
    <row r="14" spans="1:54" ht="19.5" customHeight="1">
      <c r="A14" s="6">
        <v>11</v>
      </c>
      <c r="B14" s="105" t="s">
        <v>399</v>
      </c>
      <c r="C14" s="106" t="s">
        <v>358</v>
      </c>
      <c r="D14" s="107" t="s">
        <v>1170</v>
      </c>
      <c r="E14" s="107" t="s">
        <v>1171</v>
      </c>
      <c r="F14" s="106" t="s">
        <v>377</v>
      </c>
      <c r="G14" s="107" t="s">
        <v>1172</v>
      </c>
      <c r="H14" s="107"/>
      <c r="I14" s="107" t="s">
        <v>1173</v>
      </c>
      <c r="J14" s="106" t="s">
        <v>382</v>
      </c>
      <c r="K14" s="107" t="s">
        <v>1142</v>
      </c>
      <c r="L14" s="106" t="s">
        <v>374</v>
      </c>
      <c r="M14" s="107" t="s">
        <v>1143</v>
      </c>
      <c r="N14" s="108">
        <f>3100*12</f>
        <v>37200</v>
      </c>
      <c r="O14" s="108">
        <f>3100/3*12</f>
        <v>12400</v>
      </c>
      <c r="P14" s="108"/>
      <c r="Q14" s="108"/>
      <c r="R14" s="108"/>
      <c r="S14" s="108"/>
      <c r="T14" s="108">
        <v>3000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>
        <f>1000*12</f>
        <v>12000</v>
      </c>
      <c r="AQ14" s="108"/>
      <c r="AR14" s="108"/>
      <c r="AS14" s="108"/>
      <c r="AT14" s="108">
        <f>1200*12</f>
        <v>14400</v>
      </c>
      <c r="AU14" s="108" t="s">
        <v>1138</v>
      </c>
      <c r="AV14" s="108">
        <f>1917*12</f>
        <v>23004</v>
      </c>
      <c r="AW14" s="108"/>
      <c r="AX14" s="108"/>
      <c r="AY14" s="108"/>
      <c r="AZ14" s="108"/>
      <c r="BA14" s="98">
        <f t="shared" si="0"/>
        <v>102004</v>
      </c>
      <c r="BB14" s="107"/>
    </row>
    <row r="15" spans="1:54" ht="19.5" customHeight="1">
      <c r="A15" s="6">
        <v>12</v>
      </c>
      <c r="B15" s="105" t="s">
        <v>399</v>
      </c>
      <c r="C15" s="106" t="s">
        <v>358</v>
      </c>
      <c r="D15" s="107" t="s">
        <v>1170</v>
      </c>
      <c r="E15" s="107" t="s">
        <v>1171</v>
      </c>
      <c r="F15" s="106" t="s">
        <v>377</v>
      </c>
      <c r="G15" s="107"/>
      <c r="H15" s="107"/>
      <c r="I15" s="107" t="s">
        <v>1174</v>
      </c>
      <c r="J15" s="106" t="s">
        <v>378</v>
      </c>
      <c r="K15" s="107" t="s">
        <v>1142</v>
      </c>
      <c r="L15" s="106" t="s">
        <v>374</v>
      </c>
      <c r="M15" s="107" t="s">
        <v>1143</v>
      </c>
      <c r="N15" s="108">
        <f>4700*12</f>
        <v>56400</v>
      </c>
      <c r="O15" s="108">
        <f t="shared" ref="O15:O17" si="4">3100/3*12</f>
        <v>12400</v>
      </c>
      <c r="P15" s="108"/>
      <c r="Q15" s="108"/>
      <c r="R15" s="108"/>
      <c r="S15" s="108"/>
      <c r="T15" s="108">
        <v>3000</v>
      </c>
      <c r="U15" s="108"/>
      <c r="V15" s="108"/>
      <c r="W15" s="108"/>
      <c r="X15" s="108"/>
      <c r="Y15" s="108"/>
      <c r="Z15" s="108"/>
      <c r="AA15" s="108"/>
      <c r="AB15" s="108"/>
      <c r="AC15" s="108"/>
      <c r="AD15" s="108">
        <f>580*12</f>
        <v>6960</v>
      </c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>
        <f>1000*12</f>
        <v>12000</v>
      </c>
      <c r="AQ15" s="108"/>
      <c r="AR15" s="108"/>
      <c r="AS15" s="108"/>
      <c r="AT15" s="108">
        <f t="shared" ref="AT15:AT17" si="5">1200*12</f>
        <v>14400</v>
      </c>
      <c r="AU15" s="108" t="s">
        <v>1138</v>
      </c>
      <c r="AV15" s="108">
        <f t="shared" ref="AV15:AV17" si="6">1917*12</f>
        <v>23004</v>
      </c>
      <c r="AW15" s="108"/>
      <c r="AX15" s="108"/>
      <c r="AY15" s="108"/>
      <c r="AZ15" s="108"/>
      <c r="BA15" s="98">
        <f t="shared" si="0"/>
        <v>128164</v>
      </c>
      <c r="BB15" s="107"/>
    </row>
    <row r="16" spans="1:54" ht="19.5" customHeight="1">
      <c r="A16" s="6">
        <v>13</v>
      </c>
      <c r="B16" s="105" t="s">
        <v>399</v>
      </c>
      <c r="C16" s="106" t="s">
        <v>358</v>
      </c>
      <c r="D16" s="107" t="s">
        <v>1170</v>
      </c>
      <c r="E16" s="107" t="s">
        <v>1171</v>
      </c>
      <c r="F16" s="106" t="s">
        <v>377</v>
      </c>
      <c r="G16" s="107" t="s">
        <v>1175</v>
      </c>
      <c r="H16" s="107"/>
      <c r="I16" s="107" t="s">
        <v>1176</v>
      </c>
      <c r="J16" s="106" t="s">
        <v>378</v>
      </c>
      <c r="K16" s="107" t="s">
        <v>1142</v>
      </c>
      <c r="L16" s="106" t="s">
        <v>374</v>
      </c>
      <c r="M16" s="107" t="s">
        <v>1143</v>
      </c>
      <c r="N16" s="108">
        <f>3100*12</f>
        <v>37200</v>
      </c>
      <c r="O16" s="108">
        <f t="shared" si="4"/>
        <v>12400</v>
      </c>
      <c r="P16" s="108"/>
      <c r="Q16" s="108"/>
      <c r="R16" s="108"/>
      <c r="S16" s="108"/>
      <c r="T16" s="108">
        <v>3000</v>
      </c>
      <c r="U16" s="108"/>
      <c r="V16" s="108"/>
      <c r="W16" s="108"/>
      <c r="X16" s="108"/>
      <c r="Y16" s="108"/>
      <c r="Z16" s="108"/>
      <c r="AA16" s="108"/>
      <c r="AB16" s="108"/>
      <c r="AC16" s="108"/>
      <c r="AD16" s="108">
        <f>580*12</f>
        <v>6960</v>
      </c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>
        <f>1000*12</f>
        <v>12000</v>
      </c>
      <c r="AQ16" s="108"/>
      <c r="AR16" s="108"/>
      <c r="AS16" s="108"/>
      <c r="AT16" s="108">
        <f t="shared" si="5"/>
        <v>14400</v>
      </c>
      <c r="AU16" s="108" t="s">
        <v>1138</v>
      </c>
      <c r="AV16" s="108">
        <f t="shared" si="6"/>
        <v>23004</v>
      </c>
      <c r="AW16" s="108"/>
      <c r="AX16" s="108"/>
      <c r="AY16" s="108"/>
      <c r="AZ16" s="108"/>
      <c r="BA16" s="98">
        <f t="shared" si="0"/>
        <v>108964</v>
      </c>
      <c r="BB16" s="107"/>
    </row>
    <row r="17" spans="1:54" ht="19.5" customHeight="1">
      <c r="A17" s="6">
        <v>14</v>
      </c>
      <c r="B17" s="105" t="s">
        <v>399</v>
      </c>
      <c r="C17" s="106" t="s">
        <v>358</v>
      </c>
      <c r="D17" s="107" t="s">
        <v>1170</v>
      </c>
      <c r="E17" s="107" t="s">
        <v>1171</v>
      </c>
      <c r="F17" s="106" t="s">
        <v>377</v>
      </c>
      <c r="G17" s="107" t="s">
        <v>1177</v>
      </c>
      <c r="H17" s="107"/>
      <c r="I17" s="107" t="s">
        <v>1178</v>
      </c>
      <c r="J17" s="106" t="s">
        <v>378</v>
      </c>
      <c r="K17" s="107" t="s">
        <v>1142</v>
      </c>
      <c r="L17" s="106" t="s">
        <v>374</v>
      </c>
      <c r="M17" s="107" t="s">
        <v>1143</v>
      </c>
      <c r="N17" s="108">
        <f>3100*12</f>
        <v>37200</v>
      </c>
      <c r="O17" s="108">
        <f t="shared" si="4"/>
        <v>12400</v>
      </c>
      <c r="P17" s="108"/>
      <c r="Q17" s="108"/>
      <c r="R17" s="108"/>
      <c r="S17" s="108"/>
      <c r="T17" s="108">
        <v>3000</v>
      </c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>
        <f>1000*12</f>
        <v>12000</v>
      </c>
      <c r="AQ17" s="108"/>
      <c r="AR17" s="108"/>
      <c r="AS17" s="108"/>
      <c r="AT17" s="108">
        <f t="shared" si="5"/>
        <v>14400</v>
      </c>
      <c r="AU17" s="108" t="s">
        <v>1138</v>
      </c>
      <c r="AV17" s="108">
        <f t="shared" si="6"/>
        <v>23004</v>
      </c>
      <c r="AW17" s="108"/>
      <c r="AX17" s="108"/>
      <c r="AY17" s="108"/>
      <c r="AZ17" s="108"/>
      <c r="BA17" s="98">
        <f t="shared" si="0"/>
        <v>102004</v>
      </c>
      <c r="BB17" s="107"/>
    </row>
    <row r="18" spans="1:54" ht="19.5" customHeight="1">
      <c r="A18" s="6">
        <v>15</v>
      </c>
      <c r="B18" s="105" t="s">
        <v>399</v>
      </c>
      <c r="C18" s="106" t="s">
        <v>364</v>
      </c>
      <c r="D18" s="107" t="s">
        <v>1170</v>
      </c>
      <c r="E18" s="107" t="s">
        <v>1171</v>
      </c>
      <c r="F18" s="106" t="s">
        <v>377</v>
      </c>
      <c r="G18" s="107"/>
      <c r="H18" s="107"/>
      <c r="I18" s="107" t="s">
        <v>1179</v>
      </c>
      <c r="J18" s="106" t="s">
        <v>378</v>
      </c>
      <c r="K18" s="107" t="s">
        <v>1180</v>
      </c>
      <c r="L18" s="106" t="s">
        <v>374</v>
      </c>
      <c r="M18" s="107" t="s">
        <v>1143</v>
      </c>
      <c r="N18" s="108">
        <f>4626*12</f>
        <v>55512</v>
      </c>
      <c r="O18" s="108"/>
      <c r="P18" s="108"/>
      <c r="Q18" s="108"/>
      <c r="R18" s="108"/>
      <c r="S18" s="108"/>
      <c r="T18" s="108" t="s">
        <v>1138</v>
      </c>
      <c r="U18" s="108"/>
      <c r="V18" s="108"/>
      <c r="W18" s="108"/>
      <c r="X18" s="108"/>
      <c r="Y18" s="108">
        <f>1000*12</f>
        <v>12000</v>
      </c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98">
        <f t="shared" si="0"/>
        <v>67512</v>
      </c>
      <c r="BB18" s="107"/>
    </row>
    <row r="19" spans="1:54" ht="19.5" customHeight="1">
      <c r="A19" s="6">
        <v>16</v>
      </c>
      <c r="B19" s="105" t="s">
        <v>399</v>
      </c>
      <c r="C19" s="106" t="s">
        <v>364</v>
      </c>
      <c r="D19" s="107" t="s">
        <v>1170</v>
      </c>
      <c r="E19" s="107" t="s">
        <v>1171</v>
      </c>
      <c r="F19" s="106" t="s">
        <v>377</v>
      </c>
      <c r="G19" s="107"/>
      <c r="H19" s="107"/>
      <c r="I19" s="107" t="s">
        <v>1181</v>
      </c>
      <c r="J19" s="106" t="s">
        <v>378</v>
      </c>
      <c r="K19" s="107" t="s">
        <v>1180</v>
      </c>
      <c r="L19" s="106" t="s">
        <v>374</v>
      </c>
      <c r="M19" s="107" t="s">
        <v>1143</v>
      </c>
      <c r="N19" s="108">
        <f t="shared" ref="N19:N20" si="7">4626*12</f>
        <v>55512</v>
      </c>
      <c r="O19" s="108"/>
      <c r="P19" s="108"/>
      <c r="Q19" s="108"/>
      <c r="R19" s="108"/>
      <c r="S19" s="108"/>
      <c r="T19" s="108" t="s">
        <v>1138</v>
      </c>
      <c r="U19" s="108"/>
      <c r="V19" s="108"/>
      <c r="W19" s="108"/>
      <c r="X19" s="108"/>
      <c r="Y19" s="108">
        <f t="shared" ref="Y19:Y20" si="8">1000*12</f>
        <v>12000</v>
      </c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98">
        <f t="shared" si="0"/>
        <v>67512</v>
      </c>
      <c r="BB19" s="107"/>
    </row>
    <row r="20" spans="1:54" ht="19.5" customHeight="1">
      <c r="A20" s="6">
        <v>17</v>
      </c>
      <c r="B20" s="105" t="s">
        <v>399</v>
      </c>
      <c r="C20" s="106" t="s">
        <v>364</v>
      </c>
      <c r="D20" s="107" t="s">
        <v>1170</v>
      </c>
      <c r="E20" s="107" t="s">
        <v>1171</v>
      </c>
      <c r="F20" s="106" t="s">
        <v>377</v>
      </c>
      <c r="G20" s="107"/>
      <c r="H20" s="107"/>
      <c r="I20" s="107" t="s">
        <v>1182</v>
      </c>
      <c r="J20" s="106" t="s">
        <v>378</v>
      </c>
      <c r="K20" s="107" t="s">
        <v>1180</v>
      </c>
      <c r="L20" s="106" t="s">
        <v>374</v>
      </c>
      <c r="M20" s="107" t="s">
        <v>1143</v>
      </c>
      <c r="N20" s="108">
        <f t="shared" si="7"/>
        <v>55512</v>
      </c>
      <c r="O20" s="108"/>
      <c r="P20" s="108"/>
      <c r="Q20" s="108"/>
      <c r="R20" s="108"/>
      <c r="S20" s="108"/>
      <c r="T20" s="108" t="s">
        <v>1138</v>
      </c>
      <c r="U20" s="108"/>
      <c r="V20" s="108"/>
      <c r="W20" s="108"/>
      <c r="X20" s="108"/>
      <c r="Y20" s="108">
        <f t="shared" si="8"/>
        <v>12000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98">
        <f t="shared" si="0"/>
        <v>67512</v>
      </c>
      <c r="BB20" s="107"/>
    </row>
    <row r="21" spans="1:54" ht="19.5" customHeight="1">
      <c r="A21" s="6">
        <v>18</v>
      </c>
      <c r="B21" s="105" t="s">
        <v>399</v>
      </c>
      <c r="C21" s="106" t="s">
        <v>358</v>
      </c>
      <c r="D21" s="107" t="s">
        <v>1183</v>
      </c>
      <c r="E21" s="107" t="s">
        <v>1184</v>
      </c>
      <c r="F21" s="106" t="s">
        <v>385</v>
      </c>
      <c r="G21" s="107" t="s">
        <v>1185</v>
      </c>
      <c r="H21" s="107"/>
      <c r="I21" s="107"/>
      <c r="J21" s="106"/>
      <c r="K21" s="107" t="s">
        <v>1138</v>
      </c>
      <c r="L21" s="106" t="s">
        <v>389</v>
      </c>
      <c r="M21" s="107" t="s">
        <v>1143</v>
      </c>
      <c r="N21" s="108">
        <v>0</v>
      </c>
      <c r="O21" s="108">
        <v>0</v>
      </c>
      <c r="P21" s="108"/>
      <c r="Q21" s="108"/>
      <c r="R21" s="108"/>
      <c r="S21" s="108"/>
      <c r="T21" s="108">
        <v>0</v>
      </c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98">
        <f t="shared" si="0"/>
        <v>0</v>
      </c>
      <c r="BB21" s="107"/>
    </row>
    <row r="22" spans="1:54" ht="19.5" customHeight="1">
      <c r="A22" s="6">
        <v>19</v>
      </c>
      <c r="B22" s="105" t="s">
        <v>399</v>
      </c>
      <c r="C22" s="106" t="s">
        <v>358</v>
      </c>
      <c r="D22" s="107" t="s">
        <v>1186</v>
      </c>
      <c r="E22" s="107" t="s">
        <v>1187</v>
      </c>
      <c r="F22" s="106" t="s">
        <v>385</v>
      </c>
      <c r="G22" s="107" t="s">
        <v>1188</v>
      </c>
      <c r="H22" s="107"/>
      <c r="I22" s="107"/>
      <c r="J22" s="106"/>
      <c r="K22" s="107"/>
      <c r="L22" s="106"/>
      <c r="M22" s="107" t="s">
        <v>1143</v>
      </c>
      <c r="N22" s="108">
        <v>0</v>
      </c>
      <c r="O22" s="108">
        <v>0</v>
      </c>
      <c r="P22" s="108"/>
      <c r="Q22" s="108"/>
      <c r="R22" s="108"/>
      <c r="S22" s="108"/>
      <c r="T22" s="108">
        <v>0</v>
      </c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98">
        <f t="shared" si="0"/>
        <v>0</v>
      </c>
      <c r="BB22" s="107"/>
    </row>
    <row r="23" spans="1:54" ht="19.5" customHeight="1">
      <c r="A23" s="6">
        <v>20</v>
      </c>
      <c r="B23" s="105" t="s">
        <v>399</v>
      </c>
      <c r="C23" s="106" t="s">
        <v>358</v>
      </c>
      <c r="D23" s="107" t="s">
        <v>1170</v>
      </c>
      <c r="E23" s="107" t="s">
        <v>1171</v>
      </c>
      <c r="F23" s="106" t="s">
        <v>377</v>
      </c>
      <c r="G23" s="107" t="s">
        <v>1189</v>
      </c>
      <c r="H23" s="107"/>
      <c r="I23" s="107"/>
      <c r="J23" s="106"/>
      <c r="K23" s="107"/>
      <c r="L23" s="106"/>
      <c r="M23" s="107" t="s">
        <v>1143</v>
      </c>
      <c r="N23" s="108">
        <f>3100*12</f>
        <v>37200</v>
      </c>
      <c r="O23" s="108">
        <f>3100/3*12</f>
        <v>12400</v>
      </c>
      <c r="P23" s="108"/>
      <c r="Q23" s="108"/>
      <c r="R23" s="108"/>
      <c r="S23" s="108"/>
      <c r="T23" s="108">
        <v>3000</v>
      </c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>
        <f>1000*12</f>
        <v>12000</v>
      </c>
      <c r="AQ23" s="108"/>
      <c r="AR23" s="108"/>
      <c r="AS23" s="108"/>
      <c r="AT23" s="108">
        <f>1200*12</f>
        <v>14400</v>
      </c>
      <c r="AU23" s="108" t="s">
        <v>1138</v>
      </c>
      <c r="AV23" s="108">
        <f>1917*12</f>
        <v>23004</v>
      </c>
      <c r="AW23" s="108"/>
      <c r="AX23" s="108"/>
      <c r="AY23" s="108"/>
      <c r="AZ23" s="108"/>
      <c r="BA23" s="98">
        <f t="shared" si="0"/>
        <v>102004</v>
      </c>
      <c r="BB23" s="107"/>
    </row>
    <row r="24" spans="1:54" ht="19.5" customHeight="1">
      <c r="A24" s="6">
        <v>21</v>
      </c>
      <c r="B24" s="214" t="s">
        <v>402</v>
      </c>
      <c r="C24" s="215" t="s">
        <v>364</v>
      </c>
      <c r="D24" s="107" t="s">
        <v>1170</v>
      </c>
      <c r="E24" s="107" t="s">
        <v>1190</v>
      </c>
      <c r="F24" s="215" t="s">
        <v>377</v>
      </c>
      <c r="G24" s="216"/>
      <c r="H24" s="216"/>
      <c r="I24" s="217" t="s">
        <v>1191</v>
      </c>
      <c r="J24" s="215" t="s">
        <v>378</v>
      </c>
      <c r="K24" s="107" t="s">
        <v>1142</v>
      </c>
      <c r="L24" s="106" t="s">
        <v>374</v>
      </c>
      <c r="M24" s="107" t="s">
        <v>1143</v>
      </c>
      <c r="N24" s="108">
        <f>3100*12</f>
        <v>37200</v>
      </c>
      <c r="O24" s="108">
        <f>3100/3*12</f>
        <v>12400</v>
      </c>
      <c r="P24" s="218"/>
      <c r="Q24" s="218"/>
      <c r="R24" s="218"/>
      <c r="S24" s="218"/>
      <c r="T24" s="108">
        <v>3000</v>
      </c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108">
        <f>1000*12</f>
        <v>12000</v>
      </c>
      <c r="AQ24" s="218"/>
      <c r="AR24" s="218"/>
      <c r="AS24" s="218"/>
      <c r="AT24" s="108">
        <f>1200*12</f>
        <v>14400</v>
      </c>
      <c r="AU24" s="108" t="s">
        <v>1138</v>
      </c>
      <c r="AV24" s="108">
        <f>1917*12</f>
        <v>23004</v>
      </c>
      <c r="AW24" s="108"/>
      <c r="AX24" s="108"/>
      <c r="AY24" s="108"/>
      <c r="AZ24" s="108"/>
      <c r="BA24" s="98">
        <f t="shared" si="0"/>
        <v>102004</v>
      </c>
      <c r="BB24" s="107"/>
    </row>
    <row r="25" spans="1:54" ht="19.5" customHeight="1">
      <c r="A25" s="6">
        <v>22</v>
      </c>
      <c r="B25" s="214"/>
      <c r="C25" s="215"/>
      <c r="D25" s="216"/>
      <c r="E25" s="216"/>
      <c r="F25" s="215"/>
      <c r="G25" s="216"/>
      <c r="H25" s="216"/>
      <c r="I25" s="216"/>
      <c r="J25" s="215"/>
      <c r="K25" s="216"/>
      <c r="L25" s="215"/>
      <c r="M25" s="216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108"/>
      <c r="AX25" s="108"/>
      <c r="AY25" s="108"/>
      <c r="AZ25" s="108"/>
      <c r="BA25" s="98">
        <f t="shared" si="0"/>
        <v>0</v>
      </c>
      <c r="BB25" s="107"/>
    </row>
    <row r="26" spans="1:54" ht="19.5" customHeight="1">
      <c r="A26" s="6">
        <v>23</v>
      </c>
      <c r="B26" s="214"/>
      <c r="C26" s="215"/>
      <c r="D26" s="216"/>
      <c r="E26" s="216"/>
      <c r="F26" s="215"/>
      <c r="G26" s="216"/>
      <c r="H26" s="216"/>
      <c r="I26" s="216"/>
      <c r="J26" s="215"/>
      <c r="K26" s="216"/>
      <c r="L26" s="215"/>
      <c r="M26" s="216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108"/>
      <c r="AX26" s="108"/>
      <c r="AY26" s="108"/>
      <c r="AZ26" s="108"/>
      <c r="BA26" s="98">
        <f t="shared" si="0"/>
        <v>0</v>
      </c>
      <c r="BB26" s="107"/>
    </row>
    <row r="27" spans="1:54" ht="19.5" customHeight="1">
      <c r="A27" s="6">
        <v>24</v>
      </c>
      <c r="B27" s="214"/>
      <c r="C27" s="215"/>
      <c r="D27" s="216"/>
      <c r="E27" s="216"/>
      <c r="F27" s="215"/>
      <c r="G27" s="216"/>
      <c r="H27" s="216"/>
      <c r="I27" s="216"/>
      <c r="J27" s="215"/>
      <c r="K27" s="216"/>
      <c r="L27" s="215"/>
      <c r="M27" s="216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108"/>
      <c r="AX27" s="108"/>
      <c r="AY27" s="108"/>
      <c r="AZ27" s="108"/>
      <c r="BA27" s="98">
        <f t="shared" si="0"/>
        <v>0</v>
      </c>
      <c r="BB27" s="107"/>
    </row>
    <row r="28" spans="1:54" ht="19.5" customHeight="1">
      <c r="A28" s="6">
        <v>25</v>
      </c>
      <c r="B28" s="214"/>
      <c r="C28" s="215"/>
      <c r="D28" s="216"/>
      <c r="E28" s="216"/>
      <c r="F28" s="215"/>
      <c r="G28" s="216"/>
      <c r="H28" s="216"/>
      <c r="I28" s="216"/>
      <c r="J28" s="215"/>
      <c r="K28" s="216"/>
      <c r="L28" s="215"/>
      <c r="M28" s="216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108"/>
      <c r="AX28" s="108"/>
      <c r="AY28" s="108"/>
      <c r="AZ28" s="108"/>
      <c r="BA28" s="98">
        <f t="shared" si="0"/>
        <v>0</v>
      </c>
      <c r="BB28" s="107"/>
    </row>
    <row r="29" spans="1:54" ht="19.5" customHeight="1">
      <c r="A29" s="6">
        <v>26</v>
      </c>
      <c r="B29" s="214"/>
      <c r="C29" s="215"/>
      <c r="D29" s="216"/>
      <c r="E29" s="216"/>
      <c r="F29" s="215"/>
      <c r="G29" s="216"/>
      <c r="H29" s="216"/>
      <c r="I29" s="216"/>
      <c r="J29" s="215"/>
      <c r="K29" s="216"/>
      <c r="L29" s="215"/>
      <c r="M29" s="216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108"/>
      <c r="AX29" s="108"/>
      <c r="AY29" s="108"/>
      <c r="AZ29" s="108"/>
      <c r="BA29" s="98">
        <f t="shared" si="0"/>
        <v>0</v>
      </c>
      <c r="BB29" s="107"/>
    </row>
    <row r="30" spans="1:54" ht="19.5" customHeight="1">
      <c r="A30" s="6">
        <v>27</v>
      </c>
      <c r="B30" s="214"/>
      <c r="C30" s="215"/>
      <c r="D30" s="216"/>
      <c r="E30" s="216"/>
      <c r="F30" s="215"/>
      <c r="G30" s="216"/>
      <c r="H30" s="216"/>
      <c r="I30" s="216"/>
      <c r="J30" s="215"/>
      <c r="K30" s="216"/>
      <c r="L30" s="215"/>
      <c r="M30" s="216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108"/>
      <c r="AX30" s="108"/>
      <c r="AY30" s="108"/>
      <c r="AZ30" s="108"/>
      <c r="BA30" s="98">
        <f t="shared" si="0"/>
        <v>0</v>
      </c>
      <c r="BB30" s="107"/>
    </row>
    <row r="31" spans="1:54" ht="19.5" customHeight="1">
      <c r="A31" s="6">
        <v>28</v>
      </c>
      <c r="B31" s="214"/>
      <c r="C31" s="215"/>
      <c r="D31" s="216"/>
      <c r="E31" s="216"/>
      <c r="F31" s="215"/>
      <c r="G31" s="216"/>
      <c r="H31" s="216"/>
      <c r="I31" s="216"/>
      <c r="J31" s="215"/>
      <c r="K31" s="216"/>
      <c r="L31" s="215"/>
      <c r="M31" s="216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108"/>
      <c r="AX31" s="108"/>
      <c r="AY31" s="108"/>
      <c r="AZ31" s="108"/>
      <c r="BA31" s="98">
        <f t="shared" si="0"/>
        <v>0</v>
      </c>
      <c r="BB31" s="107"/>
    </row>
    <row r="32" spans="1:54" ht="19.5" customHeight="1">
      <c r="A32" s="6">
        <v>29</v>
      </c>
      <c r="B32" s="214"/>
      <c r="C32" s="215"/>
      <c r="D32" s="216"/>
      <c r="E32" s="216"/>
      <c r="F32" s="215"/>
      <c r="G32" s="216"/>
      <c r="H32" s="216"/>
      <c r="I32" s="216"/>
      <c r="J32" s="215"/>
      <c r="K32" s="216"/>
      <c r="L32" s="215"/>
      <c r="M32" s="216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108"/>
      <c r="AX32" s="108"/>
      <c r="AY32" s="108"/>
      <c r="AZ32" s="108"/>
      <c r="BA32" s="98">
        <f t="shared" si="0"/>
        <v>0</v>
      </c>
      <c r="BB32" s="107"/>
    </row>
    <row r="33" spans="1:54" ht="19.5" customHeight="1">
      <c r="A33" s="6">
        <v>30</v>
      </c>
      <c r="B33" s="214"/>
      <c r="C33" s="215"/>
      <c r="D33" s="216"/>
      <c r="E33" s="216"/>
      <c r="F33" s="215"/>
      <c r="G33" s="216"/>
      <c r="H33" s="216"/>
      <c r="I33" s="216"/>
      <c r="J33" s="215"/>
      <c r="K33" s="216"/>
      <c r="L33" s="215"/>
      <c r="M33" s="216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108"/>
      <c r="AX33" s="108"/>
      <c r="AY33" s="108"/>
      <c r="AZ33" s="108"/>
      <c r="BA33" s="98">
        <f t="shared" si="0"/>
        <v>0</v>
      </c>
      <c r="BB33" s="107"/>
    </row>
    <row r="34" spans="1:54" ht="19.5" customHeight="1">
      <c r="A34" s="6">
        <v>31</v>
      </c>
      <c r="B34" s="214"/>
      <c r="C34" s="215"/>
      <c r="D34" s="216"/>
      <c r="E34" s="216"/>
      <c r="F34" s="215"/>
      <c r="G34" s="216"/>
      <c r="H34" s="216"/>
      <c r="I34" s="216"/>
      <c r="J34" s="215"/>
      <c r="K34" s="216"/>
      <c r="L34" s="215"/>
      <c r="M34" s="216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108"/>
      <c r="AX34" s="108"/>
      <c r="AY34" s="108"/>
      <c r="AZ34" s="108"/>
      <c r="BA34" s="98">
        <f t="shared" si="0"/>
        <v>0</v>
      </c>
      <c r="BB34" s="107"/>
    </row>
    <row r="35" spans="1:54" ht="19.5" customHeight="1">
      <c r="A35" s="6">
        <v>32</v>
      </c>
      <c r="B35" s="214"/>
      <c r="C35" s="215"/>
      <c r="D35" s="216"/>
      <c r="E35" s="216"/>
      <c r="F35" s="215"/>
      <c r="G35" s="216"/>
      <c r="H35" s="216"/>
      <c r="I35" s="216"/>
      <c r="J35" s="215"/>
      <c r="K35" s="216"/>
      <c r="L35" s="215"/>
      <c r="M35" s="216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108"/>
      <c r="AX35" s="108"/>
      <c r="AY35" s="108"/>
      <c r="AZ35" s="108"/>
      <c r="BA35" s="98">
        <f t="shared" si="0"/>
        <v>0</v>
      </c>
      <c r="BB35" s="107"/>
    </row>
    <row r="36" spans="1:54" ht="19.5" customHeight="1">
      <c r="A36" s="6">
        <v>33</v>
      </c>
      <c r="B36" s="214"/>
      <c r="C36" s="215"/>
      <c r="D36" s="216"/>
      <c r="E36" s="216"/>
      <c r="F36" s="215"/>
      <c r="G36" s="216"/>
      <c r="H36" s="216"/>
      <c r="I36" s="216"/>
      <c r="J36" s="215"/>
      <c r="K36" s="216"/>
      <c r="L36" s="215"/>
      <c r="M36" s="216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T36" s="218"/>
      <c r="AU36" s="218"/>
      <c r="AV36" s="218"/>
      <c r="AW36" s="108"/>
      <c r="AX36" s="108"/>
      <c r="AY36" s="108"/>
      <c r="AZ36" s="108"/>
      <c r="BA36" s="98">
        <f t="shared" si="0"/>
        <v>0</v>
      </c>
      <c r="BB36" s="107"/>
    </row>
    <row r="37" spans="1:54" ht="19.5" customHeight="1">
      <c r="A37" s="6">
        <v>34</v>
      </c>
      <c r="B37" s="214"/>
      <c r="C37" s="215"/>
      <c r="D37" s="216"/>
      <c r="E37" s="216"/>
      <c r="F37" s="215"/>
      <c r="G37" s="216"/>
      <c r="H37" s="216"/>
      <c r="I37" s="216"/>
      <c r="J37" s="215"/>
      <c r="K37" s="216"/>
      <c r="L37" s="215"/>
      <c r="M37" s="216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108"/>
      <c r="AX37" s="108"/>
      <c r="AY37" s="108"/>
      <c r="AZ37" s="108"/>
      <c r="BA37" s="98">
        <f t="shared" si="0"/>
        <v>0</v>
      </c>
      <c r="BB37" s="107"/>
    </row>
    <row r="38" spans="1:54" ht="19.5" customHeight="1">
      <c r="A38" s="6">
        <v>35</v>
      </c>
      <c r="B38" s="105"/>
      <c r="C38" s="106"/>
      <c r="D38" s="107"/>
      <c r="E38" s="107"/>
      <c r="F38" s="106"/>
      <c r="G38" s="107"/>
      <c r="H38" s="107"/>
      <c r="I38" s="107"/>
      <c r="J38" s="106"/>
      <c r="K38" s="107"/>
      <c r="L38" s="106"/>
      <c r="M38" s="107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98">
        <f t="shared" si="0"/>
        <v>0</v>
      </c>
      <c r="BB38" s="107"/>
    </row>
    <row r="39" spans="1:54" ht="19.5" customHeight="1">
      <c r="A39" s="6">
        <v>36</v>
      </c>
      <c r="B39" s="105"/>
      <c r="C39" s="106"/>
      <c r="D39" s="107"/>
      <c r="E39" s="107"/>
      <c r="F39" s="106"/>
      <c r="G39" s="107"/>
      <c r="H39" s="107"/>
      <c r="I39" s="107"/>
      <c r="J39" s="106"/>
      <c r="K39" s="107"/>
      <c r="L39" s="106"/>
      <c r="M39" s="107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98">
        <f t="shared" si="0"/>
        <v>0</v>
      </c>
      <c r="BB39" s="107"/>
    </row>
    <row r="40" spans="1:54" ht="19.5" customHeight="1">
      <c r="A40" s="6">
        <v>37</v>
      </c>
      <c r="B40" s="105"/>
      <c r="C40" s="106"/>
      <c r="D40" s="107"/>
      <c r="E40" s="107"/>
      <c r="F40" s="106"/>
      <c r="G40" s="107"/>
      <c r="H40" s="107"/>
      <c r="I40" s="107"/>
      <c r="J40" s="106"/>
      <c r="K40" s="107"/>
      <c r="L40" s="106"/>
      <c r="M40" s="107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98">
        <f t="shared" si="0"/>
        <v>0</v>
      </c>
      <c r="BB40" s="107"/>
    </row>
    <row r="41" spans="1:54" ht="19.5" customHeight="1">
      <c r="A41" s="6">
        <v>38</v>
      </c>
      <c r="B41" s="105"/>
      <c r="C41" s="106"/>
      <c r="D41" s="107"/>
      <c r="E41" s="107"/>
      <c r="F41" s="106"/>
      <c r="G41" s="107"/>
      <c r="H41" s="107"/>
      <c r="I41" s="107"/>
      <c r="J41" s="106"/>
      <c r="K41" s="107"/>
      <c r="L41" s="106"/>
      <c r="M41" s="107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98">
        <f t="shared" si="0"/>
        <v>0</v>
      </c>
      <c r="BB41" s="107"/>
    </row>
    <row r="42" spans="1:54" ht="19.5" customHeight="1">
      <c r="A42" s="6">
        <v>39</v>
      </c>
      <c r="B42" s="105"/>
      <c r="C42" s="106"/>
      <c r="D42" s="107"/>
      <c r="E42" s="107"/>
      <c r="F42" s="106"/>
      <c r="G42" s="107"/>
      <c r="H42" s="107"/>
      <c r="I42" s="107"/>
      <c r="J42" s="106"/>
      <c r="K42" s="107"/>
      <c r="L42" s="106"/>
      <c r="M42" s="107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98">
        <f t="shared" si="0"/>
        <v>0</v>
      </c>
      <c r="BB42" s="107"/>
    </row>
    <row r="43" spans="1:54" ht="19.5" customHeight="1">
      <c r="A43" s="6">
        <v>40</v>
      </c>
      <c r="B43" s="105"/>
      <c r="C43" s="106"/>
      <c r="D43" s="107"/>
      <c r="E43" s="107"/>
      <c r="F43" s="106"/>
      <c r="G43" s="107"/>
      <c r="H43" s="107"/>
      <c r="I43" s="107"/>
      <c r="J43" s="106"/>
      <c r="K43" s="107"/>
      <c r="L43" s="106"/>
      <c r="M43" s="107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98">
        <f t="shared" si="0"/>
        <v>0</v>
      </c>
      <c r="BB43" s="107"/>
    </row>
    <row r="44" spans="1:54" ht="19.5" customHeight="1">
      <c r="A44" s="6">
        <v>41</v>
      </c>
      <c r="B44" s="105"/>
      <c r="C44" s="106"/>
      <c r="D44" s="107"/>
      <c r="E44" s="107"/>
      <c r="F44" s="106"/>
      <c r="G44" s="107"/>
      <c r="H44" s="107"/>
      <c r="I44" s="107"/>
      <c r="J44" s="106"/>
      <c r="K44" s="107"/>
      <c r="L44" s="106"/>
      <c r="M44" s="107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98">
        <f t="shared" si="0"/>
        <v>0</v>
      </c>
      <c r="BB44" s="107"/>
    </row>
    <row r="45" spans="1:54" ht="19.5" customHeight="1">
      <c r="A45" s="6">
        <v>42</v>
      </c>
      <c r="B45" s="105"/>
      <c r="C45" s="106"/>
      <c r="D45" s="107"/>
      <c r="E45" s="107"/>
      <c r="F45" s="106"/>
      <c r="G45" s="107"/>
      <c r="H45" s="107"/>
      <c r="I45" s="107"/>
      <c r="J45" s="106"/>
      <c r="K45" s="107"/>
      <c r="L45" s="106"/>
      <c r="M45" s="107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98">
        <f t="shared" si="0"/>
        <v>0</v>
      </c>
      <c r="BB45" s="107"/>
    </row>
    <row r="46" spans="1:54" ht="19.5" customHeight="1">
      <c r="A46" s="6">
        <v>43</v>
      </c>
      <c r="B46" s="105"/>
      <c r="C46" s="106"/>
      <c r="D46" s="107"/>
      <c r="E46" s="107"/>
      <c r="F46" s="106"/>
      <c r="G46" s="107"/>
      <c r="H46" s="107"/>
      <c r="I46" s="107"/>
      <c r="J46" s="106"/>
      <c r="K46" s="107"/>
      <c r="L46" s="106"/>
      <c r="M46" s="107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98">
        <f t="shared" si="0"/>
        <v>0</v>
      </c>
      <c r="BB46" s="107"/>
    </row>
    <row r="47" spans="1:54" ht="19.5" customHeight="1">
      <c r="A47" s="6">
        <v>44</v>
      </c>
      <c r="B47" s="105"/>
      <c r="C47" s="106"/>
      <c r="D47" s="107"/>
      <c r="E47" s="107"/>
      <c r="F47" s="106"/>
      <c r="G47" s="107"/>
      <c r="H47" s="107"/>
      <c r="I47" s="107"/>
      <c r="J47" s="106"/>
      <c r="K47" s="107"/>
      <c r="L47" s="106"/>
      <c r="M47" s="107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98">
        <f t="shared" si="0"/>
        <v>0</v>
      </c>
      <c r="BB47" s="107"/>
    </row>
    <row r="48" spans="1:54" ht="19.5" customHeight="1">
      <c r="A48" s="6">
        <v>45</v>
      </c>
      <c r="B48" s="105"/>
      <c r="C48" s="106"/>
      <c r="D48" s="107"/>
      <c r="E48" s="107"/>
      <c r="F48" s="106"/>
      <c r="G48" s="107"/>
      <c r="H48" s="107"/>
      <c r="I48" s="107"/>
      <c r="J48" s="106"/>
      <c r="K48" s="107"/>
      <c r="L48" s="106"/>
      <c r="M48" s="107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98">
        <f t="shared" si="0"/>
        <v>0</v>
      </c>
      <c r="BB48" s="107"/>
    </row>
    <row r="49" spans="1:54" ht="19.5" customHeight="1">
      <c r="A49" s="6">
        <v>46</v>
      </c>
      <c r="B49" s="105"/>
      <c r="C49" s="106"/>
      <c r="D49" s="107"/>
      <c r="E49" s="107"/>
      <c r="F49" s="106"/>
      <c r="G49" s="107"/>
      <c r="H49" s="107"/>
      <c r="I49" s="107"/>
      <c r="J49" s="106"/>
      <c r="K49" s="107"/>
      <c r="L49" s="106"/>
      <c r="M49" s="107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98">
        <f t="shared" si="0"/>
        <v>0</v>
      </c>
      <c r="BB49" s="107"/>
    </row>
    <row r="50" spans="1:54" ht="19.5" customHeight="1">
      <c r="A50" s="6">
        <v>47</v>
      </c>
      <c r="B50" s="105"/>
      <c r="C50" s="106"/>
      <c r="D50" s="107"/>
      <c r="E50" s="107"/>
      <c r="F50" s="106"/>
      <c r="G50" s="107"/>
      <c r="H50" s="107"/>
      <c r="I50" s="107"/>
      <c r="J50" s="106"/>
      <c r="K50" s="107"/>
      <c r="L50" s="106"/>
      <c r="M50" s="107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98">
        <f t="shared" si="0"/>
        <v>0</v>
      </c>
      <c r="BB50" s="107"/>
    </row>
    <row r="51" spans="1:54" ht="19.5" customHeight="1">
      <c r="A51" s="6">
        <v>48</v>
      </c>
      <c r="B51" s="105"/>
      <c r="C51" s="106"/>
      <c r="D51" s="107"/>
      <c r="E51" s="107"/>
      <c r="F51" s="106"/>
      <c r="G51" s="107"/>
      <c r="H51" s="107"/>
      <c r="I51" s="107"/>
      <c r="J51" s="106"/>
      <c r="K51" s="107"/>
      <c r="L51" s="106"/>
      <c r="M51" s="107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98">
        <f t="shared" si="0"/>
        <v>0</v>
      </c>
      <c r="BB51" s="107"/>
    </row>
    <row r="52" spans="1:54" ht="19.5" customHeight="1">
      <c r="A52" s="6">
        <v>49</v>
      </c>
      <c r="B52" s="105"/>
      <c r="C52" s="106"/>
      <c r="D52" s="107"/>
      <c r="E52" s="107"/>
      <c r="F52" s="106"/>
      <c r="G52" s="107"/>
      <c r="H52" s="107"/>
      <c r="I52" s="107"/>
      <c r="J52" s="106"/>
      <c r="K52" s="107"/>
      <c r="L52" s="106"/>
      <c r="M52" s="107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98">
        <f t="shared" si="0"/>
        <v>0</v>
      </c>
      <c r="BB52" s="107"/>
    </row>
    <row r="53" spans="1:54" ht="19.5" customHeight="1">
      <c r="A53" s="6">
        <v>50</v>
      </c>
      <c r="B53" s="105"/>
      <c r="C53" s="106"/>
      <c r="D53" s="107"/>
      <c r="E53" s="107"/>
      <c r="F53" s="106"/>
      <c r="G53" s="107"/>
      <c r="H53" s="107"/>
      <c r="I53" s="107"/>
      <c r="J53" s="106"/>
      <c r="K53" s="107"/>
      <c r="L53" s="106"/>
      <c r="M53" s="107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98">
        <f t="shared" si="0"/>
        <v>0</v>
      </c>
      <c r="BB53" s="107"/>
    </row>
    <row r="54" spans="1:54" ht="19.5" customHeight="1">
      <c r="A54" s="6">
        <v>51</v>
      </c>
      <c r="B54" s="105"/>
      <c r="C54" s="106"/>
      <c r="D54" s="107"/>
      <c r="E54" s="107"/>
      <c r="F54" s="106"/>
      <c r="G54" s="107"/>
      <c r="H54" s="107"/>
      <c r="I54" s="107"/>
      <c r="J54" s="106"/>
      <c r="K54" s="107"/>
      <c r="L54" s="106"/>
      <c r="M54" s="107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98">
        <f t="shared" si="0"/>
        <v>0</v>
      </c>
      <c r="BB54" s="107"/>
    </row>
    <row r="55" spans="1:54" ht="19.5" customHeight="1">
      <c r="A55" s="6">
        <v>52</v>
      </c>
      <c r="B55" s="105"/>
      <c r="C55" s="106"/>
      <c r="D55" s="107"/>
      <c r="E55" s="107"/>
      <c r="F55" s="106"/>
      <c r="G55" s="107"/>
      <c r="H55" s="107"/>
      <c r="I55" s="107"/>
      <c r="J55" s="106"/>
      <c r="K55" s="107"/>
      <c r="L55" s="106"/>
      <c r="M55" s="107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98">
        <f t="shared" si="0"/>
        <v>0</v>
      </c>
      <c r="BB55" s="107"/>
    </row>
    <row r="56" spans="1:54" ht="19.5" customHeight="1">
      <c r="A56" s="6">
        <v>53</v>
      </c>
      <c r="B56" s="105"/>
      <c r="C56" s="106"/>
      <c r="D56" s="107"/>
      <c r="E56" s="107"/>
      <c r="F56" s="106"/>
      <c r="G56" s="107"/>
      <c r="H56" s="107"/>
      <c r="I56" s="107"/>
      <c r="J56" s="106"/>
      <c r="K56" s="107"/>
      <c r="L56" s="106"/>
      <c r="M56" s="107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98">
        <f t="shared" si="0"/>
        <v>0</v>
      </c>
      <c r="BB56" s="107"/>
    </row>
    <row r="57" spans="1:54" ht="19.5" customHeight="1">
      <c r="A57" s="6">
        <v>54</v>
      </c>
      <c r="B57" s="105"/>
      <c r="C57" s="106"/>
      <c r="D57" s="107"/>
      <c r="E57" s="107"/>
      <c r="F57" s="106"/>
      <c r="G57" s="107"/>
      <c r="H57" s="107"/>
      <c r="I57" s="107"/>
      <c r="J57" s="106"/>
      <c r="K57" s="107"/>
      <c r="L57" s="106"/>
      <c r="M57" s="107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98">
        <f t="shared" si="0"/>
        <v>0</v>
      </c>
      <c r="BB57" s="107"/>
    </row>
    <row r="58" spans="1:54" ht="19.5" customHeight="1">
      <c r="A58" s="6">
        <v>55</v>
      </c>
      <c r="B58" s="105"/>
      <c r="C58" s="106"/>
      <c r="D58" s="107"/>
      <c r="E58" s="107"/>
      <c r="F58" s="106"/>
      <c r="G58" s="107"/>
      <c r="H58" s="107"/>
      <c r="I58" s="107"/>
      <c r="J58" s="106"/>
      <c r="K58" s="107"/>
      <c r="L58" s="106"/>
      <c r="M58" s="107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98">
        <f t="shared" si="0"/>
        <v>0</v>
      </c>
      <c r="BB58" s="107"/>
    </row>
    <row r="59" spans="1:54" ht="19.5" customHeight="1">
      <c r="A59" s="6">
        <v>56</v>
      </c>
      <c r="B59" s="105"/>
      <c r="C59" s="106"/>
      <c r="D59" s="107"/>
      <c r="E59" s="107"/>
      <c r="F59" s="106"/>
      <c r="G59" s="107"/>
      <c r="H59" s="107"/>
      <c r="I59" s="107"/>
      <c r="J59" s="106"/>
      <c r="K59" s="107"/>
      <c r="L59" s="106"/>
      <c r="M59" s="107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98">
        <f t="shared" si="0"/>
        <v>0</v>
      </c>
      <c r="BB59" s="107"/>
    </row>
    <row r="60" spans="1:54" ht="19.5" customHeight="1">
      <c r="A60" s="6">
        <v>57</v>
      </c>
      <c r="B60" s="105"/>
      <c r="C60" s="106"/>
      <c r="D60" s="107"/>
      <c r="E60" s="107"/>
      <c r="F60" s="106"/>
      <c r="G60" s="107"/>
      <c r="H60" s="107"/>
      <c r="I60" s="107"/>
      <c r="J60" s="106"/>
      <c r="K60" s="107"/>
      <c r="L60" s="106"/>
      <c r="M60" s="107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98">
        <f t="shared" si="0"/>
        <v>0</v>
      </c>
      <c r="BB60" s="107"/>
    </row>
    <row r="61" spans="1:54" ht="19.5" customHeight="1">
      <c r="A61" s="6">
        <v>58</v>
      </c>
      <c r="B61" s="105"/>
      <c r="C61" s="106"/>
      <c r="D61" s="107"/>
      <c r="E61" s="107"/>
      <c r="F61" s="106"/>
      <c r="G61" s="107"/>
      <c r="H61" s="107"/>
      <c r="I61" s="107"/>
      <c r="J61" s="106"/>
      <c r="K61" s="107"/>
      <c r="L61" s="106"/>
      <c r="M61" s="107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98">
        <f t="shared" si="0"/>
        <v>0</v>
      </c>
      <c r="BB61" s="107"/>
    </row>
    <row r="62" spans="1:54" ht="19.5" customHeight="1">
      <c r="A62" s="6">
        <v>59</v>
      </c>
      <c r="B62" s="105"/>
      <c r="C62" s="106"/>
      <c r="D62" s="107"/>
      <c r="E62" s="107"/>
      <c r="F62" s="106"/>
      <c r="G62" s="107"/>
      <c r="H62" s="107"/>
      <c r="I62" s="107"/>
      <c r="J62" s="106"/>
      <c r="K62" s="107"/>
      <c r="L62" s="106"/>
      <c r="M62" s="107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98">
        <f t="shared" si="0"/>
        <v>0</v>
      </c>
      <c r="BB62" s="107"/>
    </row>
    <row r="63" spans="1:54" ht="19.5" customHeight="1">
      <c r="A63" s="6">
        <v>60</v>
      </c>
      <c r="B63" s="105"/>
      <c r="C63" s="106"/>
      <c r="D63" s="107"/>
      <c r="E63" s="107"/>
      <c r="F63" s="106"/>
      <c r="G63" s="107"/>
      <c r="H63" s="107"/>
      <c r="I63" s="107"/>
      <c r="J63" s="106"/>
      <c r="K63" s="107"/>
      <c r="L63" s="106"/>
      <c r="M63" s="107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98">
        <f t="shared" si="0"/>
        <v>0</v>
      </c>
      <c r="BB63" s="107"/>
    </row>
    <row r="64" spans="1:54" ht="19.5" customHeight="1">
      <c r="A64" s="6">
        <v>61</v>
      </c>
      <c r="B64" s="105"/>
      <c r="C64" s="106"/>
      <c r="D64" s="107"/>
      <c r="E64" s="107"/>
      <c r="F64" s="106"/>
      <c r="G64" s="107"/>
      <c r="H64" s="107"/>
      <c r="I64" s="107"/>
      <c r="J64" s="106"/>
      <c r="K64" s="107"/>
      <c r="L64" s="106"/>
      <c r="M64" s="107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98">
        <f t="shared" si="0"/>
        <v>0</v>
      </c>
      <c r="BB64" s="107"/>
    </row>
    <row r="65" spans="1:54" ht="19.5" customHeight="1">
      <c r="A65" s="6">
        <v>62</v>
      </c>
      <c r="B65" s="105"/>
      <c r="C65" s="106"/>
      <c r="D65" s="107"/>
      <c r="E65" s="107"/>
      <c r="F65" s="106"/>
      <c r="G65" s="107"/>
      <c r="H65" s="107"/>
      <c r="I65" s="107"/>
      <c r="J65" s="106"/>
      <c r="K65" s="107"/>
      <c r="L65" s="106"/>
      <c r="M65" s="107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98">
        <f t="shared" si="0"/>
        <v>0</v>
      </c>
      <c r="BB65" s="107"/>
    </row>
    <row r="66" spans="1:54" ht="19.5" customHeight="1">
      <c r="A66" s="6">
        <v>63</v>
      </c>
      <c r="B66" s="105"/>
      <c r="C66" s="106"/>
      <c r="D66" s="107"/>
      <c r="E66" s="107"/>
      <c r="F66" s="106"/>
      <c r="G66" s="107"/>
      <c r="H66" s="107"/>
      <c r="I66" s="107"/>
      <c r="J66" s="106"/>
      <c r="K66" s="107"/>
      <c r="L66" s="106"/>
      <c r="M66" s="107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98">
        <f t="shared" si="0"/>
        <v>0</v>
      </c>
      <c r="BB66" s="107"/>
    </row>
    <row r="67" spans="1:54" ht="19.5" customHeight="1">
      <c r="A67" s="6">
        <v>64</v>
      </c>
      <c r="B67" s="105"/>
      <c r="C67" s="106"/>
      <c r="D67" s="107"/>
      <c r="E67" s="107"/>
      <c r="F67" s="106"/>
      <c r="G67" s="107"/>
      <c r="H67" s="107"/>
      <c r="I67" s="107"/>
      <c r="J67" s="106"/>
      <c r="K67" s="107"/>
      <c r="L67" s="106"/>
      <c r="M67" s="107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98">
        <f t="shared" si="0"/>
        <v>0</v>
      </c>
      <c r="BB67" s="107"/>
    </row>
    <row r="68" spans="1:54" ht="19.5" customHeight="1">
      <c r="A68" s="6">
        <v>65</v>
      </c>
      <c r="B68" s="105"/>
      <c r="C68" s="106"/>
      <c r="D68" s="107"/>
      <c r="E68" s="107"/>
      <c r="F68" s="106"/>
      <c r="G68" s="107"/>
      <c r="H68" s="107"/>
      <c r="I68" s="107"/>
      <c r="J68" s="106"/>
      <c r="K68" s="107"/>
      <c r="L68" s="106"/>
      <c r="M68" s="107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98">
        <f t="shared" si="0"/>
        <v>0</v>
      </c>
      <c r="BB68" s="107"/>
    </row>
    <row r="69" spans="1:54" ht="19.5" customHeight="1">
      <c r="A69" s="6">
        <v>66</v>
      </c>
      <c r="B69" s="105"/>
      <c r="C69" s="106"/>
      <c r="D69" s="107"/>
      <c r="E69" s="107"/>
      <c r="F69" s="106"/>
      <c r="G69" s="107"/>
      <c r="H69" s="107"/>
      <c r="I69" s="107"/>
      <c r="J69" s="106"/>
      <c r="K69" s="107"/>
      <c r="L69" s="106"/>
      <c r="M69" s="107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98">
        <f t="shared" ref="BA69:BA132" si="9">SUM(N69:AZ69)</f>
        <v>0</v>
      </c>
      <c r="BB69" s="107"/>
    </row>
    <row r="70" spans="1:54" ht="19.5" customHeight="1">
      <c r="A70" s="6">
        <v>67</v>
      </c>
      <c r="B70" s="105"/>
      <c r="C70" s="106"/>
      <c r="D70" s="107"/>
      <c r="E70" s="107"/>
      <c r="F70" s="106"/>
      <c r="G70" s="107"/>
      <c r="H70" s="107"/>
      <c r="I70" s="107"/>
      <c r="J70" s="106"/>
      <c r="K70" s="107"/>
      <c r="L70" s="106"/>
      <c r="M70" s="107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98">
        <f t="shared" si="9"/>
        <v>0</v>
      </c>
      <c r="BB70" s="107"/>
    </row>
    <row r="71" spans="1:54" ht="19.5" customHeight="1">
      <c r="A71" s="6">
        <v>68</v>
      </c>
      <c r="B71" s="105"/>
      <c r="C71" s="106"/>
      <c r="D71" s="107"/>
      <c r="E71" s="107"/>
      <c r="F71" s="106"/>
      <c r="G71" s="107"/>
      <c r="H71" s="107"/>
      <c r="I71" s="107"/>
      <c r="J71" s="106"/>
      <c r="K71" s="107"/>
      <c r="L71" s="106"/>
      <c r="M71" s="107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98">
        <f t="shared" si="9"/>
        <v>0</v>
      </c>
      <c r="BB71" s="107"/>
    </row>
    <row r="72" spans="1:54" ht="19.5" customHeight="1">
      <c r="A72" s="6">
        <v>69</v>
      </c>
      <c r="B72" s="105"/>
      <c r="C72" s="106"/>
      <c r="D72" s="107"/>
      <c r="E72" s="107"/>
      <c r="F72" s="106"/>
      <c r="G72" s="107"/>
      <c r="H72" s="107"/>
      <c r="I72" s="107"/>
      <c r="J72" s="106"/>
      <c r="K72" s="107"/>
      <c r="L72" s="106"/>
      <c r="M72" s="107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98">
        <f t="shared" si="9"/>
        <v>0</v>
      </c>
      <c r="BB72" s="107"/>
    </row>
    <row r="73" spans="1:54" ht="19.5" customHeight="1">
      <c r="A73" s="6">
        <v>70</v>
      </c>
      <c r="B73" s="105"/>
      <c r="C73" s="106"/>
      <c r="D73" s="107"/>
      <c r="E73" s="107"/>
      <c r="F73" s="106"/>
      <c r="G73" s="107"/>
      <c r="H73" s="107"/>
      <c r="I73" s="107"/>
      <c r="J73" s="106"/>
      <c r="K73" s="107"/>
      <c r="L73" s="106"/>
      <c r="M73" s="107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98">
        <f t="shared" si="9"/>
        <v>0</v>
      </c>
      <c r="BB73" s="107"/>
    </row>
    <row r="74" spans="1:54" ht="19.5" customHeight="1">
      <c r="A74" s="6">
        <v>71</v>
      </c>
      <c r="B74" s="105"/>
      <c r="C74" s="106"/>
      <c r="D74" s="107"/>
      <c r="E74" s="107"/>
      <c r="F74" s="106"/>
      <c r="G74" s="107"/>
      <c r="H74" s="107"/>
      <c r="I74" s="107"/>
      <c r="J74" s="106"/>
      <c r="K74" s="107"/>
      <c r="L74" s="106"/>
      <c r="M74" s="107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98">
        <f t="shared" si="9"/>
        <v>0</v>
      </c>
      <c r="BB74" s="107"/>
    </row>
    <row r="75" spans="1:54" ht="19.5" customHeight="1">
      <c r="A75" s="6">
        <v>72</v>
      </c>
      <c r="B75" s="105"/>
      <c r="C75" s="106"/>
      <c r="D75" s="107"/>
      <c r="E75" s="107"/>
      <c r="F75" s="106"/>
      <c r="G75" s="107"/>
      <c r="H75" s="107"/>
      <c r="I75" s="107"/>
      <c r="J75" s="106"/>
      <c r="K75" s="107"/>
      <c r="L75" s="106"/>
      <c r="M75" s="107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98">
        <f t="shared" si="9"/>
        <v>0</v>
      </c>
      <c r="BB75" s="107"/>
    </row>
    <row r="76" spans="1:54" ht="19.5" customHeight="1">
      <c r="A76" s="6">
        <v>73</v>
      </c>
      <c r="B76" s="105"/>
      <c r="C76" s="106"/>
      <c r="D76" s="107"/>
      <c r="E76" s="107"/>
      <c r="F76" s="106"/>
      <c r="G76" s="107"/>
      <c r="H76" s="107"/>
      <c r="I76" s="107"/>
      <c r="J76" s="106"/>
      <c r="K76" s="107"/>
      <c r="L76" s="106"/>
      <c r="M76" s="107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98">
        <f t="shared" si="9"/>
        <v>0</v>
      </c>
      <c r="BB76" s="107"/>
    </row>
    <row r="77" spans="1:54" ht="19.5" customHeight="1">
      <c r="A77" s="6">
        <v>74</v>
      </c>
      <c r="B77" s="105"/>
      <c r="C77" s="106"/>
      <c r="D77" s="107"/>
      <c r="E77" s="107"/>
      <c r="F77" s="106"/>
      <c r="G77" s="107"/>
      <c r="H77" s="107"/>
      <c r="I77" s="107"/>
      <c r="J77" s="106"/>
      <c r="K77" s="107"/>
      <c r="L77" s="106"/>
      <c r="M77" s="107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98">
        <f t="shared" si="9"/>
        <v>0</v>
      </c>
      <c r="BB77" s="107"/>
    </row>
    <row r="78" spans="1:54" ht="19.5" customHeight="1">
      <c r="A78" s="6">
        <v>75</v>
      </c>
      <c r="B78" s="105"/>
      <c r="C78" s="106"/>
      <c r="D78" s="107"/>
      <c r="E78" s="107"/>
      <c r="F78" s="106"/>
      <c r="G78" s="107"/>
      <c r="H78" s="107"/>
      <c r="I78" s="107"/>
      <c r="J78" s="106"/>
      <c r="K78" s="107"/>
      <c r="L78" s="106"/>
      <c r="M78" s="107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98">
        <f t="shared" si="9"/>
        <v>0</v>
      </c>
      <c r="BB78" s="107"/>
    </row>
    <row r="79" spans="1:54" ht="19.5" customHeight="1">
      <c r="A79" s="6">
        <v>76</v>
      </c>
      <c r="B79" s="105"/>
      <c r="C79" s="106"/>
      <c r="D79" s="107"/>
      <c r="E79" s="107"/>
      <c r="F79" s="106"/>
      <c r="G79" s="107"/>
      <c r="H79" s="107"/>
      <c r="I79" s="107"/>
      <c r="J79" s="106"/>
      <c r="K79" s="107"/>
      <c r="L79" s="106"/>
      <c r="M79" s="107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98">
        <f t="shared" si="9"/>
        <v>0</v>
      </c>
      <c r="BB79" s="107"/>
    </row>
    <row r="80" spans="1:54" ht="19.5" customHeight="1">
      <c r="A80" s="6">
        <v>77</v>
      </c>
      <c r="B80" s="105"/>
      <c r="C80" s="106"/>
      <c r="D80" s="107"/>
      <c r="E80" s="107"/>
      <c r="F80" s="106"/>
      <c r="G80" s="107"/>
      <c r="H80" s="107"/>
      <c r="I80" s="107"/>
      <c r="J80" s="106"/>
      <c r="K80" s="107"/>
      <c r="L80" s="106"/>
      <c r="M80" s="107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98">
        <f t="shared" si="9"/>
        <v>0</v>
      </c>
      <c r="BB80" s="107"/>
    </row>
    <row r="81" spans="1:54" ht="19.5" customHeight="1">
      <c r="A81" s="6">
        <v>78</v>
      </c>
      <c r="B81" s="105"/>
      <c r="C81" s="106"/>
      <c r="D81" s="107"/>
      <c r="E81" s="107"/>
      <c r="F81" s="106"/>
      <c r="G81" s="107"/>
      <c r="H81" s="107"/>
      <c r="I81" s="107"/>
      <c r="J81" s="106"/>
      <c r="K81" s="107"/>
      <c r="L81" s="106"/>
      <c r="M81" s="107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98">
        <f t="shared" si="9"/>
        <v>0</v>
      </c>
      <c r="BB81" s="107"/>
    </row>
    <row r="82" spans="1:54" ht="19.5" customHeight="1">
      <c r="A82" s="6">
        <v>79</v>
      </c>
      <c r="B82" s="105"/>
      <c r="C82" s="106"/>
      <c r="D82" s="107"/>
      <c r="E82" s="107"/>
      <c r="F82" s="106"/>
      <c r="G82" s="107"/>
      <c r="H82" s="107"/>
      <c r="I82" s="107"/>
      <c r="J82" s="106"/>
      <c r="K82" s="107"/>
      <c r="L82" s="106"/>
      <c r="M82" s="107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98">
        <f t="shared" si="9"/>
        <v>0</v>
      </c>
      <c r="BB82" s="107"/>
    </row>
    <row r="83" spans="1:54" ht="19.5" customHeight="1">
      <c r="A83" s="6">
        <v>80</v>
      </c>
      <c r="B83" s="105"/>
      <c r="C83" s="106"/>
      <c r="D83" s="107"/>
      <c r="E83" s="107"/>
      <c r="F83" s="106"/>
      <c r="G83" s="107"/>
      <c r="H83" s="107"/>
      <c r="I83" s="107"/>
      <c r="J83" s="106"/>
      <c r="K83" s="107"/>
      <c r="L83" s="106"/>
      <c r="M83" s="107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98">
        <f t="shared" si="9"/>
        <v>0</v>
      </c>
      <c r="BB83" s="107"/>
    </row>
    <row r="84" spans="1:54" ht="19.5" customHeight="1">
      <c r="A84" s="6">
        <v>81</v>
      </c>
      <c r="B84" s="105"/>
      <c r="C84" s="106"/>
      <c r="D84" s="107"/>
      <c r="E84" s="107"/>
      <c r="F84" s="106"/>
      <c r="G84" s="107"/>
      <c r="H84" s="107"/>
      <c r="I84" s="107"/>
      <c r="J84" s="106"/>
      <c r="K84" s="107"/>
      <c r="L84" s="106"/>
      <c r="M84" s="107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98">
        <f t="shared" si="9"/>
        <v>0</v>
      </c>
      <c r="BB84" s="107"/>
    </row>
    <row r="85" spans="1:54" ht="19.5" customHeight="1">
      <c r="A85" s="6">
        <v>82</v>
      </c>
      <c r="B85" s="105"/>
      <c r="C85" s="106"/>
      <c r="D85" s="107"/>
      <c r="E85" s="107"/>
      <c r="F85" s="106"/>
      <c r="G85" s="107"/>
      <c r="H85" s="107"/>
      <c r="I85" s="107"/>
      <c r="J85" s="106"/>
      <c r="K85" s="107"/>
      <c r="L85" s="106"/>
      <c r="M85" s="107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98">
        <f t="shared" si="9"/>
        <v>0</v>
      </c>
      <c r="BB85" s="107"/>
    </row>
    <row r="86" spans="1:54" ht="19.5" customHeight="1">
      <c r="A86" s="6">
        <v>83</v>
      </c>
      <c r="B86" s="105"/>
      <c r="C86" s="106"/>
      <c r="D86" s="107"/>
      <c r="E86" s="107"/>
      <c r="F86" s="106"/>
      <c r="G86" s="107"/>
      <c r="H86" s="107"/>
      <c r="I86" s="107"/>
      <c r="J86" s="106"/>
      <c r="K86" s="107"/>
      <c r="L86" s="106"/>
      <c r="M86" s="107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98">
        <f t="shared" si="9"/>
        <v>0</v>
      </c>
      <c r="BB86" s="107"/>
    </row>
    <row r="87" spans="1:54" ht="19.5" customHeight="1">
      <c r="A87" s="6">
        <v>84</v>
      </c>
      <c r="B87" s="105"/>
      <c r="C87" s="106"/>
      <c r="D87" s="107"/>
      <c r="E87" s="107"/>
      <c r="F87" s="106"/>
      <c r="G87" s="107"/>
      <c r="H87" s="107"/>
      <c r="I87" s="107"/>
      <c r="J87" s="106"/>
      <c r="K87" s="107"/>
      <c r="L87" s="106"/>
      <c r="M87" s="107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98">
        <f t="shared" si="9"/>
        <v>0</v>
      </c>
      <c r="BB87" s="107"/>
    </row>
    <row r="88" spans="1:54" ht="19.5" customHeight="1">
      <c r="A88" s="6">
        <v>85</v>
      </c>
      <c r="B88" s="105"/>
      <c r="C88" s="106"/>
      <c r="D88" s="107"/>
      <c r="E88" s="107"/>
      <c r="F88" s="106"/>
      <c r="G88" s="107"/>
      <c r="H88" s="107"/>
      <c r="I88" s="107"/>
      <c r="J88" s="106"/>
      <c r="K88" s="107"/>
      <c r="L88" s="106"/>
      <c r="M88" s="107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98">
        <f t="shared" si="9"/>
        <v>0</v>
      </c>
      <c r="BB88" s="107"/>
    </row>
    <row r="89" spans="1:54" ht="19.5" customHeight="1">
      <c r="A89" s="6">
        <v>86</v>
      </c>
      <c r="B89" s="105"/>
      <c r="C89" s="106"/>
      <c r="D89" s="107"/>
      <c r="E89" s="107"/>
      <c r="F89" s="106"/>
      <c r="G89" s="107"/>
      <c r="H89" s="107"/>
      <c r="I89" s="107"/>
      <c r="J89" s="106"/>
      <c r="K89" s="107"/>
      <c r="L89" s="106"/>
      <c r="M89" s="107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98">
        <f t="shared" si="9"/>
        <v>0</v>
      </c>
      <c r="BB89" s="107"/>
    </row>
    <row r="90" spans="1:54" ht="19.5" customHeight="1">
      <c r="A90" s="6">
        <v>87</v>
      </c>
      <c r="B90" s="105"/>
      <c r="C90" s="106"/>
      <c r="D90" s="107"/>
      <c r="E90" s="107"/>
      <c r="F90" s="106"/>
      <c r="G90" s="107"/>
      <c r="H90" s="107"/>
      <c r="I90" s="107"/>
      <c r="J90" s="106"/>
      <c r="K90" s="107"/>
      <c r="L90" s="106"/>
      <c r="M90" s="107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98">
        <f t="shared" si="9"/>
        <v>0</v>
      </c>
      <c r="BB90" s="107"/>
    </row>
    <row r="91" spans="1:54" ht="19.5" customHeight="1">
      <c r="A91" s="6">
        <v>88</v>
      </c>
      <c r="B91" s="105"/>
      <c r="C91" s="106"/>
      <c r="D91" s="107"/>
      <c r="E91" s="107"/>
      <c r="F91" s="106"/>
      <c r="G91" s="107"/>
      <c r="H91" s="107"/>
      <c r="I91" s="107"/>
      <c r="J91" s="106"/>
      <c r="K91" s="107"/>
      <c r="L91" s="106"/>
      <c r="M91" s="107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98">
        <f t="shared" si="9"/>
        <v>0</v>
      </c>
      <c r="BB91" s="107"/>
    </row>
    <row r="92" spans="1:54" ht="19.5" customHeight="1">
      <c r="A92" s="6">
        <v>89</v>
      </c>
      <c r="B92" s="105"/>
      <c r="C92" s="106"/>
      <c r="D92" s="107"/>
      <c r="E92" s="107"/>
      <c r="F92" s="106"/>
      <c r="G92" s="107"/>
      <c r="H92" s="107"/>
      <c r="I92" s="107"/>
      <c r="J92" s="106"/>
      <c r="K92" s="107"/>
      <c r="L92" s="106"/>
      <c r="M92" s="107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98">
        <f t="shared" si="9"/>
        <v>0</v>
      </c>
      <c r="BB92" s="107"/>
    </row>
    <row r="93" spans="1:54" ht="19.5" customHeight="1">
      <c r="A93" s="6">
        <v>90</v>
      </c>
      <c r="B93" s="105"/>
      <c r="C93" s="106"/>
      <c r="D93" s="107"/>
      <c r="E93" s="107"/>
      <c r="F93" s="106"/>
      <c r="G93" s="107"/>
      <c r="H93" s="107"/>
      <c r="I93" s="107"/>
      <c r="J93" s="106"/>
      <c r="K93" s="107"/>
      <c r="L93" s="106"/>
      <c r="M93" s="107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98">
        <f t="shared" si="9"/>
        <v>0</v>
      </c>
      <c r="BB93" s="107"/>
    </row>
    <row r="94" spans="1:54" ht="19.5" customHeight="1">
      <c r="A94" s="6">
        <v>91</v>
      </c>
      <c r="B94" s="105"/>
      <c r="C94" s="106"/>
      <c r="D94" s="107"/>
      <c r="E94" s="107"/>
      <c r="F94" s="106"/>
      <c r="G94" s="107"/>
      <c r="H94" s="107"/>
      <c r="I94" s="107"/>
      <c r="J94" s="106"/>
      <c r="K94" s="107"/>
      <c r="L94" s="106"/>
      <c r="M94" s="107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98">
        <f t="shared" si="9"/>
        <v>0</v>
      </c>
      <c r="BB94" s="107"/>
    </row>
    <row r="95" spans="1:54" ht="19.5" customHeight="1">
      <c r="A95" s="6">
        <v>92</v>
      </c>
      <c r="B95" s="105"/>
      <c r="C95" s="106"/>
      <c r="D95" s="107"/>
      <c r="E95" s="107"/>
      <c r="F95" s="106"/>
      <c r="G95" s="107"/>
      <c r="H95" s="107"/>
      <c r="I95" s="107"/>
      <c r="J95" s="106"/>
      <c r="K95" s="107"/>
      <c r="L95" s="106"/>
      <c r="M95" s="107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98">
        <f t="shared" si="9"/>
        <v>0</v>
      </c>
      <c r="BB95" s="107"/>
    </row>
    <row r="96" spans="1:54" ht="19.5" customHeight="1">
      <c r="A96" s="6">
        <v>93</v>
      </c>
      <c r="B96" s="105"/>
      <c r="C96" s="106"/>
      <c r="D96" s="107"/>
      <c r="E96" s="107"/>
      <c r="F96" s="106"/>
      <c r="G96" s="107"/>
      <c r="H96" s="107"/>
      <c r="I96" s="107"/>
      <c r="J96" s="106"/>
      <c r="K96" s="107"/>
      <c r="L96" s="106"/>
      <c r="M96" s="107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98">
        <f t="shared" si="9"/>
        <v>0</v>
      </c>
      <c r="BB96" s="107"/>
    </row>
    <row r="97" spans="1:54" ht="19.5" customHeight="1">
      <c r="A97" s="6">
        <v>94</v>
      </c>
      <c r="B97" s="105"/>
      <c r="C97" s="106"/>
      <c r="D97" s="107"/>
      <c r="E97" s="107"/>
      <c r="F97" s="106"/>
      <c r="G97" s="107"/>
      <c r="H97" s="107"/>
      <c r="I97" s="107"/>
      <c r="J97" s="106"/>
      <c r="K97" s="107"/>
      <c r="L97" s="106"/>
      <c r="M97" s="107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98">
        <f t="shared" si="9"/>
        <v>0</v>
      </c>
      <c r="BB97" s="107"/>
    </row>
    <row r="98" spans="1:54" ht="19.5" customHeight="1">
      <c r="A98" s="6">
        <v>95</v>
      </c>
      <c r="B98" s="105"/>
      <c r="C98" s="106"/>
      <c r="D98" s="107"/>
      <c r="E98" s="107"/>
      <c r="F98" s="106"/>
      <c r="G98" s="107"/>
      <c r="H98" s="107"/>
      <c r="I98" s="107"/>
      <c r="J98" s="106"/>
      <c r="K98" s="107"/>
      <c r="L98" s="106"/>
      <c r="M98" s="107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98">
        <f t="shared" si="9"/>
        <v>0</v>
      </c>
      <c r="BB98" s="107"/>
    </row>
    <row r="99" spans="1:54" ht="19.5" customHeight="1">
      <c r="A99" s="6">
        <v>96</v>
      </c>
      <c r="B99" s="105"/>
      <c r="C99" s="106"/>
      <c r="D99" s="107"/>
      <c r="E99" s="107"/>
      <c r="F99" s="106"/>
      <c r="G99" s="107"/>
      <c r="H99" s="107"/>
      <c r="I99" s="107"/>
      <c r="J99" s="106"/>
      <c r="K99" s="107"/>
      <c r="L99" s="106"/>
      <c r="M99" s="107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98">
        <f t="shared" si="9"/>
        <v>0</v>
      </c>
      <c r="BB99" s="107"/>
    </row>
    <row r="100" spans="1:54" ht="19.5" customHeight="1">
      <c r="A100" s="6">
        <v>97</v>
      </c>
      <c r="B100" s="105"/>
      <c r="C100" s="106"/>
      <c r="D100" s="107"/>
      <c r="E100" s="107"/>
      <c r="F100" s="106"/>
      <c r="G100" s="107"/>
      <c r="H100" s="107"/>
      <c r="I100" s="107"/>
      <c r="J100" s="106"/>
      <c r="K100" s="107"/>
      <c r="L100" s="106"/>
      <c r="M100" s="107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98">
        <f t="shared" si="9"/>
        <v>0</v>
      </c>
      <c r="BB100" s="107"/>
    </row>
    <row r="101" spans="1:54" ht="19.5" customHeight="1">
      <c r="A101" s="6">
        <v>98</v>
      </c>
      <c r="B101" s="105"/>
      <c r="C101" s="106"/>
      <c r="D101" s="107"/>
      <c r="E101" s="107"/>
      <c r="F101" s="106"/>
      <c r="G101" s="107"/>
      <c r="H101" s="107"/>
      <c r="I101" s="107"/>
      <c r="J101" s="106"/>
      <c r="K101" s="107"/>
      <c r="L101" s="106"/>
      <c r="M101" s="107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98">
        <f t="shared" si="9"/>
        <v>0</v>
      </c>
      <c r="BB101" s="107"/>
    </row>
    <row r="102" spans="1:54" ht="19.5" customHeight="1">
      <c r="A102" s="6">
        <v>99</v>
      </c>
      <c r="B102" s="105"/>
      <c r="C102" s="106"/>
      <c r="D102" s="107"/>
      <c r="E102" s="107"/>
      <c r="F102" s="106"/>
      <c r="G102" s="107"/>
      <c r="H102" s="107"/>
      <c r="I102" s="107"/>
      <c r="J102" s="106"/>
      <c r="K102" s="107"/>
      <c r="L102" s="106"/>
      <c r="M102" s="107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98">
        <f t="shared" si="9"/>
        <v>0</v>
      </c>
      <c r="BB102" s="107"/>
    </row>
    <row r="103" spans="1:54" ht="19.5" customHeight="1">
      <c r="A103" s="6">
        <v>100</v>
      </c>
      <c r="B103" s="105"/>
      <c r="C103" s="106"/>
      <c r="D103" s="107"/>
      <c r="E103" s="107"/>
      <c r="F103" s="106"/>
      <c r="G103" s="107"/>
      <c r="H103" s="107"/>
      <c r="I103" s="107"/>
      <c r="J103" s="106"/>
      <c r="K103" s="107"/>
      <c r="L103" s="106"/>
      <c r="M103" s="107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98">
        <f t="shared" si="9"/>
        <v>0</v>
      </c>
      <c r="BB103" s="107"/>
    </row>
    <row r="104" spans="1:54" ht="19.5" customHeight="1">
      <c r="A104" s="6">
        <v>101</v>
      </c>
      <c r="B104" s="105"/>
      <c r="C104" s="106"/>
      <c r="D104" s="107"/>
      <c r="E104" s="107"/>
      <c r="F104" s="106"/>
      <c r="G104" s="107"/>
      <c r="H104" s="107"/>
      <c r="I104" s="107"/>
      <c r="J104" s="106"/>
      <c r="K104" s="107"/>
      <c r="L104" s="106"/>
      <c r="M104" s="107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98">
        <f t="shared" si="9"/>
        <v>0</v>
      </c>
      <c r="BB104" s="107"/>
    </row>
    <row r="105" spans="1:54" ht="19.5" customHeight="1">
      <c r="A105" s="6">
        <v>102</v>
      </c>
      <c r="B105" s="105"/>
      <c r="C105" s="106"/>
      <c r="D105" s="107"/>
      <c r="E105" s="107"/>
      <c r="F105" s="106"/>
      <c r="G105" s="107"/>
      <c r="H105" s="107"/>
      <c r="I105" s="107"/>
      <c r="J105" s="106"/>
      <c r="K105" s="107"/>
      <c r="L105" s="106"/>
      <c r="M105" s="107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98">
        <f t="shared" si="9"/>
        <v>0</v>
      </c>
      <c r="BB105" s="107"/>
    </row>
    <row r="106" spans="1:54" ht="19.5" customHeight="1">
      <c r="A106" s="6">
        <v>103</v>
      </c>
      <c r="B106" s="105"/>
      <c r="C106" s="106"/>
      <c r="D106" s="107"/>
      <c r="E106" s="107"/>
      <c r="F106" s="106"/>
      <c r="G106" s="107"/>
      <c r="H106" s="107"/>
      <c r="I106" s="107"/>
      <c r="J106" s="106"/>
      <c r="K106" s="107"/>
      <c r="L106" s="106"/>
      <c r="M106" s="107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98">
        <f t="shared" si="9"/>
        <v>0</v>
      </c>
      <c r="BB106" s="107"/>
    </row>
    <row r="107" spans="1:54" ht="19.5" customHeight="1">
      <c r="A107" s="6">
        <v>104</v>
      </c>
      <c r="B107" s="105"/>
      <c r="C107" s="106"/>
      <c r="D107" s="107"/>
      <c r="E107" s="107"/>
      <c r="F107" s="106"/>
      <c r="G107" s="107"/>
      <c r="H107" s="107"/>
      <c r="I107" s="107"/>
      <c r="J107" s="106"/>
      <c r="K107" s="107"/>
      <c r="L107" s="106"/>
      <c r="M107" s="107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98">
        <f t="shared" si="9"/>
        <v>0</v>
      </c>
      <c r="BB107" s="107"/>
    </row>
    <row r="108" spans="1:54" ht="19.5" customHeight="1">
      <c r="A108" s="6">
        <v>105</v>
      </c>
      <c r="B108" s="105"/>
      <c r="C108" s="106"/>
      <c r="D108" s="107"/>
      <c r="E108" s="107"/>
      <c r="F108" s="106"/>
      <c r="G108" s="107"/>
      <c r="H108" s="107"/>
      <c r="I108" s="107"/>
      <c r="J108" s="106"/>
      <c r="K108" s="107"/>
      <c r="L108" s="106"/>
      <c r="M108" s="107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98">
        <f t="shared" si="9"/>
        <v>0</v>
      </c>
      <c r="BB108" s="107"/>
    </row>
    <row r="109" spans="1:54" ht="19.5" customHeight="1">
      <c r="A109" s="6">
        <v>106</v>
      </c>
      <c r="B109" s="105"/>
      <c r="C109" s="106"/>
      <c r="D109" s="107"/>
      <c r="E109" s="107"/>
      <c r="F109" s="106"/>
      <c r="G109" s="107"/>
      <c r="H109" s="107"/>
      <c r="I109" s="107"/>
      <c r="J109" s="106"/>
      <c r="K109" s="107"/>
      <c r="L109" s="106"/>
      <c r="M109" s="107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98">
        <f t="shared" si="9"/>
        <v>0</v>
      </c>
      <c r="BB109" s="107"/>
    </row>
    <row r="110" spans="1:54" ht="19.5" customHeight="1">
      <c r="A110" s="6">
        <v>107</v>
      </c>
      <c r="B110" s="105"/>
      <c r="C110" s="106"/>
      <c r="D110" s="107"/>
      <c r="E110" s="107"/>
      <c r="F110" s="106"/>
      <c r="G110" s="107"/>
      <c r="H110" s="107"/>
      <c r="I110" s="107"/>
      <c r="J110" s="106"/>
      <c r="K110" s="107"/>
      <c r="L110" s="106"/>
      <c r="M110" s="107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98">
        <f t="shared" si="9"/>
        <v>0</v>
      </c>
      <c r="BB110" s="107"/>
    </row>
    <row r="111" spans="1:54" ht="19.5" customHeight="1">
      <c r="A111" s="6">
        <v>108</v>
      </c>
      <c r="B111" s="105"/>
      <c r="C111" s="106"/>
      <c r="D111" s="107"/>
      <c r="E111" s="107"/>
      <c r="F111" s="106"/>
      <c r="G111" s="107"/>
      <c r="H111" s="107"/>
      <c r="I111" s="107"/>
      <c r="J111" s="106"/>
      <c r="K111" s="107"/>
      <c r="L111" s="106"/>
      <c r="M111" s="107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98">
        <f t="shared" si="9"/>
        <v>0</v>
      </c>
      <c r="BB111" s="107"/>
    </row>
    <row r="112" spans="1:54" ht="19.5" customHeight="1">
      <c r="A112" s="6">
        <v>109</v>
      </c>
      <c r="B112" s="105"/>
      <c r="C112" s="106"/>
      <c r="D112" s="107"/>
      <c r="E112" s="107"/>
      <c r="F112" s="106"/>
      <c r="G112" s="107"/>
      <c r="H112" s="107"/>
      <c r="I112" s="107"/>
      <c r="J112" s="106"/>
      <c r="K112" s="107"/>
      <c r="L112" s="106"/>
      <c r="M112" s="107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98">
        <f t="shared" si="9"/>
        <v>0</v>
      </c>
      <c r="BB112" s="107"/>
    </row>
    <row r="113" spans="1:54" ht="19.5" customHeight="1">
      <c r="A113" s="6">
        <v>110</v>
      </c>
      <c r="B113" s="105"/>
      <c r="C113" s="106"/>
      <c r="D113" s="107"/>
      <c r="E113" s="107"/>
      <c r="F113" s="106"/>
      <c r="G113" s="107"/>
      <c r="H113" s="107"/>
      <c r="I113" s="107"/>
      <c r="J113" s="106"/>
      <c r="K113" s="107"/>
      <c r="L113" s="106"/>
      <c r="M113" s="107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98">
        <f t="shared" si="9"/>
        <v>0</v>
      </c>
      <c r="BB113" s="107"/>
    </row>
    <row r="114" spans="1:54" ht="19.5" customHeight="1">
      <c r="A114" s="6">
        <v>111</v>
      </c>
      <c r="B114" s="105"/>
      <c r="C114" s="106"/>
      <c r="D114" s="107"/>
      <c r="E114" s="107"/>
      <c r="F114" s="106"/>
      <c r="G114" s="107"/>
      <c r="H114" s="107"/>
      <c r="I114" s="107"/>
      <c r="J114" s="106"/>
      <c r="K114" s="107"/>
      <c r="L114" s="106"/>
      <c r="M114" s="107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98">
        <f t="shared" si="9"/>
        <v>0</v>
      </c>
      <c r="BB114" s="107"/>
    </row>
    <row r="115" spans="1:54" ht="19.5" customHeight="1">
      <c r="A115" s="6">
        <v>112</v>
      </c>
      <c r="B115" s="105"/>
      <c r="C115" s="106"/>
      <c r="D115" s="107"/>
      <c r="E115" s="107"/>
      <c r="F115" s="106"/>
      <c r="G115" s="107"/>
      <c r="H115" s="107"/>
      <c r="I115" s="107"/>
      <c r="J115" s="106"/>
      <c r="K115" s="107"/>
      <c r="L115" s="106"/>
      <c r="M115" s="107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98">
        <f t="shared" si="9"/>
        <v>0</v>
      </c>
      <c r="BB115" s="107"/>
    </row>
    <row r="116" spans="1:54" ht="19.5" customHeight="1">
      <c r="A116" s="6">
        <v>113</v>
      </c>
      <c r="B116" s="105"/>
      <c r="C116" s="106"/>
      <c r="D116" s="107"/>
      <c r="E116" s="107"/>
      <c r="F116" s="106"/>
      <c r="G116" s="107"/>
      <c r="H116" s="107"/>
      <c r="I116" s="107"/>
      <c r="J116" s="106"/>
      <c r="K116" s="107"/>
      <c r="L116" s="106"/>
      <c r="M116" s="107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98">
        <f t="shared" si="9"/>
        <v>0</v>
      </c>
      <c r="BB116" s="107"/>
    </row>
    <row r="117" spans="1:54" ht="19.5" customHeight="1">
      <c r="A117" s="6">
        <v>114</v>
      </c>
      <c r="B117" s="105"/>
      <c r="C117" s="106"/>
      <c r="D117" s="107"/>
      <c r="E117" s="107"/>
      <c r="F117" s="106"/>
      <c r="G117" s="107"/>
      <c r="H117" s="107"/>
      <c r="I117" s="107"/>
      <c r="J117" s="106"/>
      <c r="K117" s="107"/>
      <c r="L117" s="106"/>
      <c r="M117" s="107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98">
        <f t="shared" si="9"/>
        <v>0</v>
      </c>
      <c r="BB117" s="107"/>
    </row>
    <row r="118" spans="1:54" ht="19.5" customHeight="1">
      <c r="A118" s="6">
        <v>115</v>
      </c>
      <c r="B118" s="105"/>
      <c r="C118" s="106"/>
      <c r="D118" s="107"/>
      <c r="E118" s="107"/>
      <c r="F118" s="106"/>
      <c r="G118" s="107"/>
      <c r="H118" s="107"/>
      <c r="I118" s="107"/>
      <c r="J118" s="106"/>
      <c r="K118" s="107"/>
      <c r="L118" s="106"/>
      <c r="M118" s="107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98">
        <f t="shared" si="9"/>
        <v>0</v>
      </c>
      <c r="BB118" s="107"/>
    </row>
    <row r="119" spans="1:54" ht="19.5" customHeight="1">
      <c r="A119" s="6">
        <v>116</v>
      </c>
      <c r="B119" s="105"/>
      <c r="C119" s="106"/>
      <c r="D119" s="107"/>
      <c r="E119" s="107"/>
      <c r="F119" s="106"/>
      <c r="G119" s="107"/>
      <c r="H119" s="107"/>
      <c r="I119" s="107"/>
      <c r="J119" s="106"/>
      <c r="K119" s="107"/>
      <c r="L119" s="106"/>
      <c r="M119" s="107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98">
        <f t="shared" si="9"/>
        <v>0</v>
      </c>
      <c r="BB119" s="107"/>
    </row>
    <row r="120" spans="1:54" ht="19.5" customHeight="1">
      <c r="A120" s="6">
        <v>117</v>
      </c>
      <c r="B120" s="105"/>
      <c r="C120" s="106"/>
      <c r="D120" s="107"/>
      <c r="E120" s="107"/>
      <c r="F120" s="106"/>
      <c r="G120" s="107"/>
      <c r="H120" s="107"/>
      <c r="I120" s="107"/>
      <c r="J120" s="106"/>
      <c r="K120" s="107"/>
      <c r="L120" s="106"/>
      <c r="M120" s="107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98">
        <f t="shared" si="9"/>
        <v>0</v>
      </c>
      <c r="BB120" s="107"/>
    </row>
    <row r="121" spans="1:54" ht="19.5" customHeight="1">
      <c r="A121" s="6">
        <v>118</v>
      </c>
      <c r="B121" s="105"/>
      <c r="C121" s="106"/>
      <c r="D121" s="107"/>
      <c r="E121" s="107"/>
      <c r="F121" s="106"/>
      <c r="G121" s="107"/>
      <c r="H121" s="107"/>
      <c r="I121" s="107"/>
      <c r="J121" s="106"/>
      <c r="K121" s="107"/>
      <c r="L121" s="106"/>
      <c r="M121" s="107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98">
        <f t="shared" si="9"/>
        <v>0</v>
      </c>
      <c r="BB121" s="107"/>
    </row>
    <row r="122" spans="1:54" ht="19.5" customHeight="1">
      <c r="A122" s="6">
        <v>119</v>
      </c>
      <c r="B122" s="105"/>
      <c r="C122" s="106"/>
      <c r="D122" s="107"/>
      <c r="E122" s="107"/>
      <c r="F122" s="106"/>
      <c r="G122" s="107"/>
      <c r="H122" s="107"/>
      <c r="I122" s="107"/>
      <c r="J122" s="106"/>
      <c r="K122" s="107"/>
      <c r="L122" s="106"/>
      <c r="M122" s="107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98">
        <f t="shared" si="9"/>
        <v>0</v>
      </c>
      <c r="BB122" s="107"/>
    </row>
    <row r="123" spans="1:54" ht="19.5" customHeight="1">
      <c r="A123" s="6">
        <v>120</v>
      </c>
      <c r="B123" s="105"/>
      <c r="C123" s="106"/>
      <c r="D123" s="107"/>
      <c r="E123" s="107"/>
      <c r="F123" s="106"/>
      <c r="G123" s="107"/>
      <c r="H123" s="107"/>
      <c r="I123" s="107"/>
      <c r="J123" s="106"/>
      <c r="K123" s="107"/>
      <c r="L123" s="106"/>
      <c r="M123" s="107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98">
        <f t="shared" si="9"/>
        <v>0</v>
      </c>
      <c r="BB123" s="107"/>
    </row>
    <row r="124" spans="1:54" ht="19.5" customHeight="1">
      <c r="A124" s="6">
        <v>121</v>
      </c>
      <c r="B124" s="105"/>
      <c r="C124" s="106"/>
      <c r="D124" s="107"/>
      <c r="E124" s="107"/>
      <c r="F124" s="106"/>
      <c r="G124" s="107"/>
      <c r="H124" s="107"/>
      <c r="I124" s="107"/>
      <c r="J124" s="106"/>
      <c r="K124" s="107"/>
      <c r="L124" s="106"/>
      <c r="M124" s="107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98">
        <f t="shared" si="9"/>
        <v>0</v>
      </c>
      <c r="BB124" s="107"/>
    </row>
    <row r="125" spans="1:54" ht="19.5" customHeight="1">
      <c r="A125" s="6">
        <v>122</v>
      </c>
      <c r="B125" s="105"/>
      <c r="C125" s="106"/>
      <c r="D125" s="107"/>
      <c r="E125" s="107"/>
      <c r="F125" s="106"/>
      <c r="G125" s="107"/>
      <c r="H125" s="107"/>
      <c r="I125" s="107"/>
      <c r="J125" s="106"/>
      <c r="K125" s="107"/>
      <c r="L125" s="106"/>
      <c r="M125" s="107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98">
        <f t="shared" si="9"/>
        <v>0</v>
      </c>
      <c r="BB125" s="107"/>
    </row>
    <row r="126" spans="1:54" ht="19.5" customHeight="1">
      <c r="A126" s="6">
        <v>123</v>
      </c>
      <c r="B126" s="105"/>
      <c r="C126" s="106"/>
      <c r="D126" s="107"/>
      <c r="E126" s="107"/>
      <c r="F126" s="106"/>
      <c r="G126" s="107"/>
      <c r="H126" s="107"/>
      <c r="I126" s="107"/>
      <c r="J126" s="106"/>
      <c r="K126" s="107"/>
      <c r="L126" s="106"/>
      <c r="M126" s="107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98">
        <f t="shared" si="9"/>
        <v>0</v>
      </c>
      <c r="BB126" s="107"/>
    </row>
    <row r="127" spans="1:54" ht="19.5" customHeight="1">
      <c r="A127" s="6">
        <v>124</v>
      </c>
      <c r="B127" s="105"/>
      <c r="C127" s="106"/>
      <c r="D127" s="107"/>
      <c r="E127" s="107"/>
      <c r="F127" s="106"/>
      <c r="G127" s="107"/>
      <c r="H127" s="107"/>
      <c r="I127" s="107"/>
      <c r="J127" s="106"/>
      <c r="K127" s="107"/>
      <c r="L127" s="106"/>
      <c r="M127" s="107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98">
        <f t="shared" si="9"/>
        <v>0</v>
      </c>
      <c r="BB127" s="107"/>
    </row>
    <row r="128" spans="1:54" ht="19.5" customHeight="1">
      <c r="A128" s="6">
        <v>125</v>
      </c>
      <c r="B128" s="105"/>
      <c r="C128" s="106"/>
      <c r="D128" s="107"/>
      <c r="E128" s="107"/>
      <c r="F128" s="106"/>
      <c r="G128" s="107"/>
      <c r="H128" s="107"/>
      <c r="I128" s="107"/>
      <c r="J128" s="106"/>
      <c r="K128" s="107"/>
      <c r="L128" s="106"/>
      <c r="M128" s="107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98">
        <f t="shared" si="9"/>
        <v>0</v>
      </c>
      <c r="BB128" s="107"/>
    </row>
    <row r="129" spans="1:54" ht="19.5" customHeight="1">
      <c r="A129" s="6">
        <v>126</v>
      </c>
      <c r="B129" s="105"/>
      <c r="C129" s="106"/>
      <c r="D129" s="107"/>
      <c r="E129" s="107"/>
      <c r="F129" s="106"/>
      <c r="G129" s="107"/>
      <c r="H129" s="107"/>
      <c r="I129" s="107"/>
      <c r="J129" s="106"/>
      <c r="K129" s="107"/>
      <c r="L129" s="106"/>
      <c r="M129" s="107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98">
        <f t="shared" si="9"/>
        <v>0</v>
      </c>
      <c r="BB129" s="107"/>
    </row>
    <row r="130" spans="1:54" ht="19.5" customHeight="1">
      <c r="A130" s="6">
        <v>127</v>
      </c>
      <c r="B130" s="105"/>
      <c r="C130" s="106"/>
      <c r="D130" s="107"/>
      <c r="E130" s="107"/>
      <c r="F130" s="106"/>
      <c r="G130" s="107"/>
      <c r="H130" s="107"/>
      <c r="I130" s="107"/>
      <c r="J130" s="106"/>
      <c r="K130" s="107"/>
      <c r="L130" s="106"/>
      <c r="M130" s="107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98">
        <f t="shared" si="9"/>
        <v>0</v>
      </c>
      <c r="BB130" s="107"/>
    </row>
    <row r="131" spans="1:54" ht="19.5" customHeight="1">
      <c r="A131" s="6">
        <v>128</v>
      </c>
      <c r="B131" s="105"/>
      <c r="C131" s="106"/>
      <c r="D131" s="107"/>
      <c r="E131" s="107"/>
      <c r="F131" s="106"/>
      <c r="G131" s="107"/>
      <c r="H131" s="107"/>
      <c r="I131" s="107"/>
      <c r="J131" s="106"/>
      <c r="K131" s="107"/>
      <c r="L131" s="106"/>
      <c r="M131" s="107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98">
        <f t="shared" si="9"/>
        <v>0</v>
      </c>
      <c r="BB131" s="107"/>
    </row>
    <row r="132" spans="1:54" ht="19.5" customHeight="1">
      <c r="A132" s="6">
        <v>129</v>
      </c>
      <c r="B132" s="105"/>
      <c r="C132" s="106"/>
      <c r="D132" s="107"/>
      <c r="E132" s="107"/>
      <c r="F132" s="106"/>
      <c r="G132" s="107"/>
      <c r="H132" s="107"/>
      <c r="I132" s="107"/>
      <c r="J132" s="106"/>
      <c r="K132" s="107"/>
      <c r="L132" s="106"/>
      <c r="M132" s="107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98">
        <f t="shared" si="9"/>
        <v>0</v>
      </c>
      <c r="BB132" s="107"/>
    </row>
    <row r="133" spans="1:54" ht="19.5" customHeight="1">
      <c r="A133" s="6">
        <v>130</v>
      </c>
      <c r="B133" s="105"/>
      <c r="C133" s="106"/>
      <c r="D133" s="107"/>
      <c r="E133" s="107"/>
      <c r="F133" s="106"/>
      <c r="G133" s="107"/>
      <c r="H133" s="107"/>
      <c r="I133" s="107"/>
      <c r="J133" s="106"/>
      <c r="K133" s="107"/>
      <c r="L133" s="106"/>
      <c r="M133" s="107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98">
        <f t="shared" ref="BA133:BA196" si="10">SUM(N133:AZ133)</f>
        <v>0</v>
      </c>
      <c r="BB133" s="107"/>
    </row>
    <row r="134" spans="1:54" ht="19.5" customHeight="1">
      <c r="A134" s="6">
        <v>131</v>
      </c>
      <c r="B134" s="105"/>
      <c r="C134" s="106"/>
      <c r="D134" s="107"/>
      <c r="E134" s="107"/>
      <c r="F134" s="106"/>
      <c r="G134" s="107"/>
      <c r="H134" s="107"/>
      <c r="I134" s="107"/>
      <c r="J134" s="106"/>
      <c r="K134" s="107"/>
      <c r="L134" s="106"/>
      <c r="M134" s="107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98">
        <f t="shared" si="10"/>
        <v>0</v>
      </c>
      <c r="BB134" s="107"/>
    </row>
    <row r="135" spans="1:54" ht="19.5" customHeight="1">
      <c r="A135" s="6">
        <v>132</v>
      </c>
      <c r="B135" s="105"/>
      <c r="C135" s="106"/>
      <c r="D135" s="107"/>
      <c r="E135" s="107"/>
      <c r="F135" s="106"/>
      <c r="G135" s="107"/>
      <c r="H135" s="107"/>
      <c r="I135" s="107"/>
      <c r="J135" s="106"/>
      <c r="K135" s="107"/>
      <c r="L135" s="106"/>
      <c r="M135" s="107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98">
        <f t="shared" si="10"/>
        <v>0</v>
      </c>
      <c r="BB135" s="107"/>
    </row>
    <row r="136" spans="1:54" ht="19.5" customHeight="1">
      <c r="A136" s="6">
        <v>133</v>
      </c>
      <c r="B136" s="105"/>
      <c r="C136" s="106"/>
      <c r="D136" s="107"/>
      <c r="E136" s="107"/>
      <c r="F136" s="106"/>
      <c r="G136" s="107"/>
      <c r="H136" s="107"/>
      <c r="I136" s="107"/>
      <c r="J136" s="106"/>
      <c r="K136" s="107"/>
      <c r="L136" s="106"/>
      <c r="M136" s="107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98">
        <f t="shared" si="10"/>
        <v>0</v>
      </c>
      <c r="BB136" s="107"/>
    </row>
    <row r="137" spans="1:54" ht="19.5" customHeight="1">
      <c r="A137" s="6">
        <v>134</v>
      </c>
      <c r="B137" s="105"/>
      <c r="C137" s="106"/>
      <c r="D137" s="107"/>
      <c r="E137" s="107"/>
      <c r="F137" s="106"/>
      <c r="G137" s="107"/>
      <c r="H137" s="107"/>
      <c r="I137" s="107"/>
      <c r="J137" s="106"/>
      <c r="K137" s="107"/>
      <c r="L137" s="106"/>
      <c r="M137" s="107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98">
        <f t="shared" si="10"/>
        <v>0</v>
      </c>
      <c r="BB137" s="107"/>
    </row>
    <row r="138" spans="1:54" ht="19.5" customHeight="1">
      <c r="A138" s="6">
        <v>135</v>
      </c>
      <c r="B138" s="105"/>
      <c r="C138" s="106"/>
      <c r="D138" s="107"/>
      <c r="E138" s="107"/>
      <c r="F138" s="106"/>
      <c r="G138" s="107"/>
      <c r="H138" s="107"/>
      <c r="I138" s="107"/>
      <c r="J138" s="106"/>
      <c r="K138" s="107"/>
      <c r="L138" s="106"/>
      <c r="M138" s="107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  <c r="AX138" s="108"/>
      <c r="AY138" s="108"/>
      <c r="AZ138" s="108"/>
      <c r="BA138" s="98">
        <f t="shared" si="10"/>
        <v>0</v>
      </c>
      <c r="BB138" s="107"/>
    </row>
    <row r="139" spans="1:54" ht="19.5" customHeight="1">
      <c r="A139" s="6">
        <v>136</v>
      </c>
      <c r="B139" s="105"/>
      <c r="C139" s="106"/>
      <c r="D139" s="107"/>
      <c r="E139" s="107"/>
      <c r="F139" s="106"/>
      <c r="G139" s="107"/>
      <c r="H139" s="107"/>
      <c r="I139" s="107"/>
      <c r="J139" s="106"/>
      <c r="K139" s="107"/>
      <c r="L139" s="106"/>
      <c r="M139" s="107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98">
        <f t="shared" si="10"/>
        <v>0</v>
      </c>
      <c r="BB139" s="107"/>
    </row>
    <row r="140" spans="1:54" ht="19.5" customHeight="1">
      <c r="A140" s="6">
        <v>137</v>
      </c>
      <c r="B140" s="105"/>
      <c r="C140" s="106"/>
      <c r="D140" s="107"/>
      <c r="E140" s="107"/>
      <c r="F140" s="106"/>
      <c r="G140" s="107"/>
      <c r="H140" s="107"/>
      <c r="I140" s="107"/>
      <c r="J140" s="106"/>
      <c r="K140" s="107"/>
      <c r="L140" s="106"/>
      <c r="M140" s="107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  <c r="AX140" s="108"/>
      <c r="AY140" s="108"/>
      <c r="AZ140" s="108"/>
      <c r="BA140" s="98">
        <f t="shared" si="10"/>
        <v>0</v>
      </c>
      <c r="BB140" s="107"/>
    </row>
    <row r="141" spans="1:54" ht="19.5" customHeight="1">
      <c r="A141" s="6">
        <v>138</v>
      </c>
      <c r="B141" s="105"/>
      <c r="C141" s="106"/>
      <c r="D141" s="107"/>
      <c r="E141" s="107"/>
      <c r="F141" s="106"/>
      <c r="G141" s="107"/>
      <c r="H141" s="107"/>
      <c r="I141" s="107"/>
      <c r="J141" s="106"/>
      <c r="K141" s="107"/>
      <c r="L141" s="106"/>
      <c r="M141" s="107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  <c r="AX141" s="108"/>
      <c r="AY141" s="108"/>
      <c r="AZ141" s="108"/>
      <c r="BA141" s="98">
        <f t="shared" si="10"/>
        <v>0</v>
      </c>
      <c r="BB141" s="107"/>
    </row>
    <row r="142" spans="1:54" ht="19.5" customHeight="1">
      <c r="A142" s="6">
        <v>139</v>
      </c>
      <c r="B142" s="105"/>
      <c r="C142" s="106"/>
      <c r="D142" s="107"/>
      <c r="E142" s="107"/>
      <c r="F142" s="106"/>
      <c r="G142" s="107"/>
      <c r="H142" s="107"/>
      <c r="I142" s="107"/>
      <c r="J142" s="106"/>
      <c r="K142" s="107"/>
      <c r="L142" s="106"/>
      <c r="M142" s="107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  <c r="AX142" s="108"/>
      <c r="AY142" s="108"/>
      <c r="AZ142" s="108"/>
      <c r="BA142" s="98">
        <f t="shared" si="10"/>
        <v>0</v>
      </c>
      <c r="BB142" s="107"/>
    </row>
    <row r="143" spans="1:54" ht="19.5" customHeight="1">
      <c r="A143" s="6">
        <v>140</v>
      </c>
      <c r="B143" s="105"/>
      <c r="C143" s="106"/>
      <c r="D143" s="107"/>
      <c r="E143" s="107"/>
      <c r="F143" s="106"/>
      <c r="G143" s="107"/>
      <c r="H143" s="107"/>
      <c r="I143" s="107"/>
      <c r="J143" s="106"/>
      <c r="K143" s="107"/>
      <c r="L143" s="106"/>
      <c r="M143" s="107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98">
        <f t="shared" si="10"/>
        <v>0</v>
      </c>
      <c r="BB143" s="107"/>
    </row>
    <row r="144" spans="1:54" ht="19.5" customHeight="1">
      <c r="A144" s="6">
        <v>141</v>
      </c>
      <c r="B144" s="105"/>
      <c r="C144" s="106"/>
      <c r="D144" s="107"/>
      <c r="E144" s="107"/>
      <c r="F144" s="106"/>
      <c r="G144" s="107"/>
      <c r="H144" s="107"/>
      <c r="I144" s="107"/>
      <c r="J144" s="106"/>
      <c r="K144" s="107"/>
      <c r="L144" s="106"/>
      <c r="M144" s="107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98">
        <f t="shared" si="10"/>
        <v>0</v>
      </c>
      <c r="BB144" s="107"/>
    </row>
    <row r="145" spans="1:54" ht="19.5" customHeight="1">
      <c r="A145" s="6">
        <v>142</v>
      </c>
      <c r="B145" s="105"/>
      <c r="C145" s="106"/>
      <c r="D145" s="107"/>
      <c r="E145" s="107"/>
      <c r="F145" s="106"/>
      <c r="G145" s="107"/>
      <c r="H145" s="107"/>
      <c r="I145" s="107"/>
      <c r="J145" s="106"/>
      <c r="K145" s="107"/>
      <c r="L145" s="106"/>
      <c r="M145" s="107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98">
        <f t="shared" si="10"/>
        <v>0</v>
      </c>
      <c r="BB145" s="107"/>
    </row>
    <row r="146" spans="1:54" ht="19.5" customHeight="1">
      <c r="A146" s="6">
        <v>143</v>
      </c>
      <c r="B146" s="105"/>
      <c r="C146" s="106"/>
      <c r="D146" s="107"/>
      <c r="E146" s="107"/>
      <c r="F146" s="106"/>
      <c r="G146" s="107"/>
      <c r="H146" s="107"/>
      <c r="I146" s="107"/>
      <c r="J146" s="106"/>
      <c r="K146" s="107"/>
      <c r="L146" s="106"/>
      <c r="M146" s="107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  <c r="AX146" s="108"/>
      <c r="AY146" s="108"/>
      <c r="AZ146" s="108"/>
      <c r="BA146" s="98">
        <f t="shared" si="10"/>
        <v>0</v>
      </c>
      <c r="BB146" s="107"/>
    </row>
    <row r="147" spans="1:54" ht="19.5" customHeight="1">
      <c r="A147" s="6">
        <v>144</v>
      </c>
      <c r="B147" s="105"/>
      <c r="C147" s="106"/>
      <c r="D147" s="107"/>
      <c r="E147" s="107"/>
      <c r="F147" s="106"/>
      <c r="G147" s="107"/>
      <c r="H147" s="107"/>
      <c r="I147" s="107"/>
      <c r="J147" s="106"/>
      <c r="K147" s="107"/>
      <c r="L147" s="106"/>
      <c r="M147" s="107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08"/>
      <c r="BA147" s="98">
        <f t="shared" si="10"/>
        <v>0</v>
      </c>
      <c r="BB147" s="107"/>
    </row>
    <row r="148" spans="1:54" ht="19.5" customHeight="1">
      <c r="A148" s="6">
        <v>145</v>
      </c>
      <c r="B148" s="105"/>
      <c r="C148" s="106"/>
      <c r="D148" s="107"/>
      <c r="E148" s="107"/>
      <c r="F148" s="106"/>
      <c r="G148" s="107"/>
      <c r="H148" s="107"/>
      <c r="I148" s="107"/>
      <c r="J148" s="106"/>
      <c r="K148" s="107"/>
      <c r="L148" s="106"/>
      <c r="M148" s="107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08"/>
      <c r="BA148" s="98">
        <f t="shared" si="10"/>
        <v>0</v>
      </c>
      <c r="BB148" s="107"/>
    </row>
    <row r="149" spans="1:54" ht="19.5" customHeight="1">
      <c r="A149" s="6">
        <v>146</v>
      </c>
      <c r="B149" s="105"/>
      <c r="C149" s="106"/>
      <c r="D149" s="107"/>
      <c r="E149" s="107"/>
      <c r="F149" s="106"/>
      <c r="G149" s="107"/>
      <c r="H149" s="107"/>
      <c r="I149" s="107"/>
      <c r="J149" s="106"/>
      <c r="K149" s="107"/>
      <c r="L149" s="106"/>
      <c r="M149" s="107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98">
        <f t="shared" si="10"/>
        <v>0</v>
      </c>
      <c r="BB149" s="107"/>
    </row>
    <row r="150" spans="1:54" ht="19.5" customHeight="1">
      <c r="A150" s="6">
        <v>147</v>
      </c>
      <c r="B150" s="105"/>
      <c r="C150" s="106"/>
      <c r="D150" s="107"/>
      <c r="E150" s="107"/>
      <c r="F150" s="106"/>
      <c r="G150" s="107"/>
      <c r="H150" s="107"/>
      <c r="I150" s="107"/>
      <c r="J150" s="106"/>
      <c r="K150" s="107"/>
      <c r="L150" s="106"/>
      <c r="M150" s="107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  <c r="AT150" s="108"/>
      <c r="AU150" s="108"/>
      <c r="AV150" s="108"/>
      <c r="AW150" s="108"/>
      <c r="AX150" s="108"/>
      <c r="AY150" s="108"/>
      <c r="AZ150" s="108"/>
      <c r="BA150" s="98">
        <f t="shared" si="10"/>
        <v>0</v>
      </c>
      <c r="BB150" s="107"/>
    </row>
    <row r="151" spans="1:54" ht="19.5" customHeight="1">
      <c r="A151" s="6">
        <v>148</v>
      </c>
      <c r="B151" s="105"/>
      <c r="C151" s="106"/>
      <c r="D151" s="107"/>
      <c r="E151" s="107"/>
      <c r="F151" s="106"/>
      <c r="G151" s="107"/>
      <c r="H151" s="107"/>
      <c r="I151" s="107"/>
      <c r="J151" s="106"/>
      <c r="K151" s="107"/>
      <c r="L151" s="106"/>
      <c r="M151" s="107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/>
      <c r="BA151" s="98">
        <f t="shared" si="10"/>
        <v>0</v>
      </c>
      <c r="BB151" s="107"/>
    </row>
    <row r="152" spans="1:54" ht="19.5" customHeight="1">
      <c r="A152" s="6">
        <v>149</v>
      </c>
      <c r="B152" s="105"/>
      <c r="C152" s="106"/>
      <c r="D152" s="107"/>
      <c r="E152" s="107"/>
      <c r="F152" s="106"/>
      <c r="G152" s="107"/>
      <c r="H152" s="107"/>
      <c r="I152" s="107"/>
      <c r="J152" s="106"/>
      <c r="K152" s="107"/>
      <c r="L152" s="106"/>
      <c r="M152" s="107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98">
        <f t="shared" si="10"/>
        <v>0</v>
      </c>
      <c r="BB152" s="107"/>
    </row>
    <row r="153" spans="1:54" ht="19.5" customHeight="1">
      <c r="A153" s="6">
        <v>150</v>
      </c>
      <c r="B153" s="105"/>
      <c r="C153" s="106"/>
      <c r="D153" s="107"/>
      <c r="E153" s="107"/>
      <c r="F153" s="106"/>
      <c r="G153" s="107"/>
      <c r="H153" s="107"/>
      <c r="I153" s="107"/>
      <c r="J153" s="106"/>
      <c r="K153" s="107"/>
      <c r="L153" s="106"/>
      <c r="M153" s="107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98">
        <f t="shared" si="10"/>
        <v>0</v>
      </c>
      <c r="BB153" s="107"/>
    </row>
    <row r="154" spans="1:54" ht="19.5" customHeight="1">
      <c r="A154" s="6">
        <v>151</v>
      </c>
      <c r="B154" s="105"/>
      <c r="C154" s="106"/>
      <c r="D154" s="107"/>
      <c r="E154" s="107"/>
      <c r="F154" s="106"/>
      <c r="G154" s="107"/>
      <c r="H154" s="107"/>
      <c r="I154" s="107"/>
      <c r="J154" s="106"/>
      <c r="K154" s="107"/>
      <c r="L154" s="106"/>
      <c r="M154" s="107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98">
        <f t="shared" si="10"/>
        <v>0</v>
      </c>
      <c r="BB154" s="107"/>
    </row>
    <row r="155" spans="1:54" ht="19.5" customHeight="1">
      <c r="A155" s="6">
        <v>152</v>
      </c>
      <c r="B155" s="105"/>
      <c r="C155" s="106"/>
      <c r="D155" s="107"/>
      <c r="E155" s="107"/>
      <c r="F155" s="106"/>
      <c r="G155" s="107"/>
      <c r="H155" s="107"/>
      <c r="I155" s="107"/>
      <c r="J155" s="106"/>
      <c r="K155" s="107"/>
      <c r="L155" s="106"/>
      <c r="M155" s="107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98">
        <f t="shared" si="10"/>
        <v>0</v>
      </c>
      <c r="BB155" s="107"/>
    </row>
    <row r="156" spans="1:54" ht="19.5" customHeight="1">
      <c r="A156" s="6">
        <v>153</v>
      </c>
      <c r="B156" s="105"/>
      <c r="C156" s="106"/>
      <c r="D156" s="107"/>
      <c r="E156" s="107"/>
      <c r="F156" s="106"/>
      <c r="G156" s="107"/>
      <c r="H156" s="107"/>
      <c r="I156" s="107"/>
      <c r="J156" s="106"/>
      <c r="K156" s="107"/>
      <c r="L156" s="106"/>
      <c r="M156" s="107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  <c r="AT156" s="108"/>
      <c r="AU156" s="108"/>
      <c r="AV156" s="108"/>
      <c r="AW156" s="108"/>
      <c r="AX156" s="108"/>
      <c r="AY156" s="108"/>
      <c r="AZ156" s="108"/>
      <c r="BA156" s="98">
        <f t="shared" si="10"/>
        <v>0</v>
      </c>
      <c r="BB156" s="107"/>
    </row>
    <row r="157" spans="1:54" ht="19.5" customHeight="1">
      <c r="A157" s="6">
        <v>154</v>
      </c>
      <c r="B157" s="105"/>
      <c r="C157" s="106"/>
      <c r="D157" s="107"/>
      <c r="E157" s="107"/>
      <c r="F157" s="106"/>
      <c r="G157" s="107"/>
      <c r="H157" s="107"/>
      <c r="I157" s="107"/>
      <c r="J157" s="106"/>
      <c r="K157" s="107"/>
      <c r="L157" s="106"/>
      <c r="M157" s="107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98">
        <f t="shared" si="10"/>
        <v>0</v>
      </c>
      <c r="BB157" s="107"/>
    </row>
    <row r="158" spans="1:54" ht="19.5" customHeight="1">
      <c r="A158" s="6">
        <v>155</v>
      </c>
      <c r="B158" s="105"/>
      <c r="C158" s="106"/>
      <c r="D158" s="107"/>
      <c r="E158" s="107"/>
      <c r="F158" s="106"/>
      <c r="G158" s="107"/>
      <c r="H158" s="107"/>
      <c r="I158" s="107"/>
      <c r="J158" s="106"/>
      <c r="K158" s="107"/>
      <c r="L158" s="106"/>
      <c r="M158" s="107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  <c r="AT158" s="108"/>
      <c r="AU158" s="108"/>
      <c r="AV158" s="108"/>
      <c r="AW158" s="108"/>
      <c r="AX158" s="108"/>
      <c r="AY158" s="108"/>
      <c r="AZ158" s="108"/>
      <c r="BA158" s="98">
        <f t="shared" si="10"/>
        <v>0</v>
      </c>
      <c r="BB158" s="107"/>
    </row>
    <row r="159" spans="1:54" ht="19.5" customHeight="1">
      <c r="A159" s="6">
        <v>156</v>
      </c>
      <c r="B159" s="105"/>
      <c r="C159" s="106"/>
      <c r="D159" s="107"/>
      <c r="E159" s="107"/>
      <c r="F159" s="106"/>
      <c r="G159" s="107"/>
      <c r="H159" s="107"/>
      <c r="I159" s="107"/>
      <c r="J159" s="106"/>
      <c r="K159" s="107"/>
      <c r="L159" s="106"/>
      <c r="M159" s="107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08"/>
      <c r="BA159" s="98">
        <f t="shared" si="10"/>
        <v>0</v>
      </c>
      <c r="BB159" s="107"/>
    </row>
    <row r="160" spans="1:54" ht="19.5" customHeight="1">
      <c r="A160" s="6">
        <v>157</v>
      </c>
      <c r="B160" s="105"/>
      <c r="C160" s="106"/>
      <c r="D160" s="107"/>
      <c r="E160" s="107"/>
      <c r="F160" s="106"/>
      <c r="G160" s="107"/>
      <c r="H160" s="107"/>
      <c r="I160" s="107"/>
      <c r="J160" s="106"/>
      <c r="K160" s="107"/>
      <c r="L160" s="106"/>
      <c r="M160" s="107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98">
        <f t="shared" si="10"/>
        <v>0</v>
      </c>
      <c r="BB160" s="107"/>
    </row>
    <row r="161" spans="1:54" ht="19.5" customHeight="1">
      <c r="A161" s="6">
        <v>158</v>
      </c>
      <c r="B161" s="105"/>
      <c r="C161" s="106"/>
      <c r="D161" s="107"/>
      <c r="E161" s="107"/>
      <c r="F161" s="106"/>
      <c r="G161" s="107"/>
      <c r="H161" s="107"/>
      <c r="I161" s="107"/>
      <c r="J161" s="106"/>
      <c r="K161" s="107"/>
      <c r="L161" s="106"/>
      <c r="M161" s="107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  <c r="AT161" s="108"/>
      <c r="AU161" s="108"/>
      <c r="AV161" s="108"/>
      <c r="AW161" s="108"/>
      <c r="AX161" s="108"/>
      <c r="AY161" s="108"/>
      <c r="AZ161" s="108"/>
      <c r="BA161" s="98">
        <f t="shared" si="10"/>
        <v>0</v>
      </c>
      <c r="BB161" s="107"/>
    </row>
    <row r="162" spans="1:54" ht="19.5" customHeight="1">
      <c r="A162" s="6">
        <v>159</v>
      </c>
      <c r="B162" s="105"/>
      <c r="C162" s="106"/>
      <c r="D162" s="107"/>
      <c r="E162" s="107"/>
      <c r="F162" s="106"/>
      <c r="G162" s="107"/>
      <c r="H162" s="107"/>
      <c r="I162" s="107"/>
      <c r="J162" s="106"/>
      <c r="K162" s="107"/>
      <c r="L162" s="106"/>
      <c r="M162" s="107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  <c r="AT162" s="108"/>
      <c r="AU162" s="108"/>
      <c r="AV162" s="108"/>
      <c r="AW162" s="108"/>
      <c r="AX162" s="108"/>
      <c r="AY162" s="108"/>
      <c r="AZ162" s="108"/>
      <c r="BA162" s="98">
        <f t="shared" si="10"/>
        <v>0</v>
      </c>
      <c r="BB162" s="107"/>
    </row>
    <row r="163" spans="1:54" ht="19.5" customHeight="1">
      <c r="A163" s="6">
        <v>160</v>
      </c>
      <c r="B163" s="105"/>
      <c r="C163" s="106"/>
      <c r="D163" s="107"/>
      <c r="E163" s="107"/>
      <c r="F163" s="106"/>
      <c r="G163" s="107"/>
      <c r="H163" s="107"/>
      <c r="I163" s="107"/>
      <c r="J163" s="106"/>
      <c r="K163" s="107"/>
      <c r="L163" s="106"/>
      <c r="M163" s="107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8"/>
      <c r="BA163" s="98">
        <f t="shared" si="10"/>
        <v>0</v>
      </c>
      <c r="BB163" s="107"/>
    </row>
    <row r="164" spans="1:54" ht="19.5" customHeight="1">
      <c r="A164" s="6">
        <v>161</v>
      </c>
      <c r="B164" s="105"/>
      <c r="C164" s="106"/>
      <c r="D164" s="107"/>
      <c r="E164" s="107"/>
      <c r="F164" s="106"/>
      <c r="G164" s="107"/>
      <c r="H164" s="107"/>
      <c r="I164" s="107"/>
      <c r="J164" s="106"/>
      <c r="K164" s="107"/>
      <c r="L164" s="106"/>
      <c r="M164" s="107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  <c r="AT164" s="108"/>
      <c r="AU164" s="108"/>
      <c r="AV164" s="108"/>
      <c r="AW164" s="108"/>
      <c r="AX164" s="108"/>
      <c r="AY164" s="108"/>
      <c r="AZ164" s="108"/>
      <c r="BA164" s="98">
        <f t="shared" si="10"/>
        <v>0</v>
      </c>
      <c r="BB164" s="107"/>
    </row>
    <row r="165" spans="1:54" ht="19.5" customHeight="1">
      <c r="A165" s="6">
        <v>162</v>
      </c>
      <c r="B165" s="105"/>
      <c r="C165" s="106"/>
      <c r="D165" s="107"/>
      <c r="E165" s="107"/>
      <c r="F165" s="106"/>
      <c r="G165" s="107"/>
      <c r="H165" s="107"/>
      <c r="I165" s="107"/>
      <c r="J165" s="106"/>
      <c r="K165" s="107"/>
      <c r="L165" s="106"/>
      <c r="M165" s="107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  <c r="AT165" s="108"/>
      <c r="AU165" s="108"/>
      <c r="AV165" s="108"/>
      <c r="AW165" s="108"/>
      <c r="AX165" s="108"/>
      <c r="AY165" s="108"/>
      <c r="AZ165" s="108"/>
      <c r="BA165" s="98">
        <f t="shared" si="10"/>
        <v>0</v>
      </c>
      <c r="BB165" s="107"/>
    </row>
    <row r="166" spans="1:54" ht="19.5" customHeight="1">
      <c r="A166" s="6">
        <v>163</v>
      </c>
      <c r="B166" s="105"/>
      <c r="C166" s="106"/>
      <c r="D166" s="107"/>
      <c r="E166" s="107"/>
      <c r="F166" s="106"/>
      <c r="G166" s="107"/>
      <c r="H166" s="107"/>
      <c r="I166" s="107"/>
      <c r="J166" s="106"/>
      <c r="K166" s="107"/>
      <c r="L166" s="106"/>
      <c r="M166" s="107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  <c r="AT166" s="108"/>
      <c r="AU166" s="108"/>
      <c r="AV166" s="108"/>
      <c r="AW166" s="108"/>
      <c r="AX166" s="108"/>
      <c r="AY166" s="108"/>
      <c r="AZ166" s="108"/>
      <c r="BA166" s="98">
        <f t="shared" si="10"/>
        <v>0</v>
      </c>
      <c r="BB166" s="107"/>
    </row>
    <row r="167" spans="1:54" ht="19.5" customHeight="1">
      <c r="A167" s="6">
        <v>164</v>
      </c>
      <c r="B167" s="105"/>
      <c r="C167" s="106"/>
      <c r="D167" s="107"/>
      <c r="E167" s="107"/>
      <c r="F167" s="106"/>
      <c r="G167" s="107"/>
      <c r="H167" s="107"/>
      <c r="I167" s="107"/>
      <c r="J167" s="106"/>
      <c r="K167" s="107"/>
      <c r="L167" s="106"/>
      <c r="M167" s="107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98">
        <f t="shared" si="10"/>
        <v>0</v>
      </c>
      <c r="BB167" s="107"/>
    </row>
    <row r="168" spans="1:54" ht="19.5" customHeight="1">
      <c r="A168" s="6">
        <v>165</v>
      </c>
      <c r="B168" s="105"/>
      <c r="C168" s="106"/>
      <c r="D168" s="107"/>
      <c r="E168" s="107"/>
      <c r="F168" s="106"/>
      <c r="G168" s="107"/>
      <c r="H168" s="107"/>
      <c r="I168" s="107"/>
      <c r="J168" s="106"/>
      <c r="K168" s="107"/>
      <c r="L168" s="106"/>
      <c r="M168" s="107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8"/>
      <c r="BA168" s="98">
        <f t="shared" si="10"/>
        <v>0</v>
      </c>
      <c r="BB168" s="107"/>
    </row>
    <row r="169" spans="1:54" ht="19.5" customHeight="1">
      <c r="A169" s="6">
        <v>166</v>
      </c>
      <c r="B169" s="105"/>
      <c r="C169" s="106"/>
      <c r="D169" s="107"/>
      <c r="E169" s="107"/>
      <c r="F169" s="106"/>
      <c r="G169" s="107"/>
      <c r="H169" s="107"/>
      <c r="I169" s="107"/>
      <c r="J169" s="106"/>
      <c r="K169" s="107"/>
      <c r="L169" s="106"/>
      <c r="M169" s="107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  <c r="AT169" s="108"/>
      <c r="AU169" s="108"/>
      <c r="AV169" s="108"/>
      <c r="AW169" s="108"/>
      <c r="AX169" s="108"/>
      <c r="AY169" s="108"/>
      <c r="AZ169" s="108"/>
      <c r="BA169" s="98">
        <f t="shared" si="10"/>
        <v>0</v>
      </c>
      <c r="BB169" s="107"/>
    </row>
    <row r="170" spans="1:54" ht="19.5" customHeight="1">
      <c r="A170" s="6">
        <v>167</v>
      </c>
      <c r="B170" s="105"/>
      <c r="C170" s="106"/>
      <c r="D170" s="107"/>
      <c r="E170" s="107"/>
      <c r="F170" s="106"/>
      <c r="G170" s="107"/>
      <c r="H170" s="107"/>
      <c r="I170" s="107"/>
      <c r="J170" s="106"/>
      <c r="K170" s="107"/>
      <c r="L170" s="106"/>
      <c r="M170" s="107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98">
        <f t="shared" si="10"/>
        <v>0</v>
      </c>
      <c r="BB170" s="107"/>
    </row>
    <row r="171" spans="1:54" ht="19.5" customHeight="1">
      <c r="A171" s="6">
        <v>168</v>
      </c>
      <c r="B171" s="105"/>
      <c r="C171" s="106"/>
      <c r="D171" s="107"/>
      <c r="E171" s="107"/>
      <c r="F171" s="106"/>
      <c r="G171" s="107"/>
      <c r="H171" s="107"/>
      <c r="I171" s="107"/>
      <c r="J171" s="106"/>
      <c r="K171" s="107"/>
      <c r="L171" s="106"/>
      <c r="M171" s="107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98">
        <f t="shared" si="10"/>
        <v>0</v>
      </c>
      <c r="BB171" s="107"/>
    </row>
    <row r="172" spans="1:54" ht="19.5" customHeight="1">
      <c r="A172" s="6">
        <v>169</v>
      </c>
      <c r="B172" s="105"/>
      <c r="C172" s="106"/>
      <c r="D172" s="107"/>
      <c r="E172" s="107"/>
      <c r="F172" s="106"/>
      <c r="G172" s="107"/>
      <c r="H172" s="107"/>
      <c r="I172" s="107"/>
      <c r="J172" s="106"/>
      <c r="K172" s="107"/>
      <c r="L172" s="106"/>
      <c r="M172" s="107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98">
        <f t="shared" si="10"/>
        <v>0</v>
      </c>
      <c r="BB172" s="107"/>
    </row>
    <row r="173" spans="1:54" ht="19.5" customHeight="1">
      <c r="A173" s="6">
        <v>170</v>
      </c>
      <c r="B173" s="105"/>
      <c r="C173" s="106"/>
      <c r="D173" s="107"/>
      <c r="E173" s="107"/>
      <c r="F173" s="106"/>
      <c r="G173" s="107"/>
      <c r="H173" s="107"/>
      <c r="I173" s="107"/>
      <c r="J173" s="106"/>
      <c r="K173" s="107"/>
      <c r="L173" s="106"/>
      <c r="M173" s="107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98">
        <f t="shared" si="10"/>
        <v>0</v>
      </c>
      <c r="BB173" s="107"/>
    </row>
    <row r="174" spans="1:54" ht="19.5" customHeight="1">
      <c r="A174" s="6">
        <v>171</v>
      </c>
      <c r="B174" s="105"/>
      <c r="C174" s="106"/>
      <c r="D174" s="107"/>
      <c r="E174" s="107"/>
      <c r="F174" s="106"/>
      <c r="G174" s="107"/>
      <c r="H174" s="107"/>
      <c r="I174" s="107"/>
      <c r="J174" s="106"/>
      <c r="K174" s="107"/>
      <c r="L174" s="106"/>
      <c r="M174" s="107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98">
        <f t="shared" si="10"/>
        <v>0</v>
      </c>
      <c r="BB174" s="107"/>
    </row>
    <row r="175" spans="1:54" ht="19.5" customHeight="1">
      <c r="A175" s="6">
        <v>172</v>
      </c>
      <c r="B175" s="105"/>
      <c r="C175" s="106"/>
      <c r="D175" s="107"/>
      <c r="E175" s="107"/>
      <c r="F175" s="106"/>
      <c r="G175" s="107"/>
      <c r="H175" s="107"/>
      <c r="I175" s="107"/>
      <c r="J175" s="106"/>
      <c r="K175" s="107"/>
      <c r="L175" s="106"/>
      <c r="M175" s="107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  <c r="AZ175" s="108"/>
      <c r="BA175" s="98">
        <f t="shared" si="10"/>
        <v>0</v>
      </c>
      <c r="BB175" s="107"/>
    </row>
    <row r="176" spans="1:54" ht="19.5" customHeight="1">
      <c r="A176" s="6">
        <v>173</v>
      </c>
      <c r="B176" s="105"/>
      <c r="C176" s="106"/>
      <c r="D176" s="107"/>
      <c r="E176" s="107"/>
      <c r="F176" s="106"/>
      <c r="G176" s="107"/>
      <c r="H176" s="107"/>
      <c r="I176" s="107"/>
      <c r="J176" s="106"/>
      <c r="K176" s="107"/>
      <c r="L176" s="106"/>
      <c r="M176" s="107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98">
        <f t="shared" si="10"/>
        <v>0</v>
      </c>
      <c r="BB176" s="107"/>
    </row>
    <row r="177" spans="1:54" ht="19.5" customHeight="1">
      <c r="A177" s="6">
        <v>174</v>
      </c>
      <c r="B177" s="105"/>
      <c r="C177" s="106"/>
      <c r="D177" s="107"/>
      <c r="E177" s="107"/>
      <c r="F177" s="106"/>
      <c r="G177" s="107"/>
      <c r="H177" s="107"/>
      <c r="I177" s="107"/>
      <c r="J177" s="106"/>
      <c r="K177" s="107"/>
      <c r="L177" s="106"/>
      <c r="M177" s="107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08"/>
      <c r="AY177" s="108"/>
      <c r="AZ177" s="108"/>
      <c r="BA177" s="98">
        <f t="shared" si="10"/>
        <v>0</v>
      </c>
      <c r="BB177" s="107"/>
    </row>
    <row r="178" spans="1:54" ht="19.5" customHeight="1">
      <c r="A178" s="6">
        <v>175</v>
      </c>
      <c r="B178" s="105"/>
      <c r="C178" s="106"/>
      <c r="D178" s="107"/>
      <c r="E178" s="107"/>
      <c r="F178" s="106"/>
      <c r="G178" s="107"/>
      <c r="H178" s="107"/>
      <c r="I178" s="107"/>
      <c r="J178" s="106"/>
      <c r="K178" s="107"/>
      <c r="L178" s="106"/>
      <c r="M178" s="107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  <c r="AT178" s="108"/>
      <c r="AU178" s="108"/>
      <c r="AV178" s="108"/>
      <c r="AW178" s="108"/>
      <c r="AX178" s="108"/>
      <c r="AY178" s="108"/>
      <c r="AZ178" s="108"/>
      <c r="BA178" s="98">
        <f t="shared" si="10"/>
        <v>0</v>
      </c>
      <c r="BB178" s="107"/>
    </row>
    <row r="179" spans="1:54" ht="19.5" customHeight="1">
      <c r="A179" s="6">
        <v>176</v>
      </c>
      <c r="B179" s="105"/>
      <c r="C179" s="106"/>
      <c r="D179" s="107"/>
      <c r="E179" s="107"/>
      <c r="F179" s="106"/>
      <c r="G179" s="107"/>
      <c r="H179" s="107"/>
      <c r="I179" s="107"/>
      <c r="J179" s="106"/>
      <c r="K179" s="107"/>
      <c r="L179" s="106"/>
      <c r="M179" s="107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/>
      <c r="AP179" s="108"/>
      <c r="AQ179" s="108"/>
      <c r="AR179" s="108"/>
      <c r="AS179" s="108"/>
      <c r="AT179" s="108"/>
      <c r="AU179" s="108"/>
      <c r="AV179" s="108"/>
      <c r="AW179" s="108"/>
      <c r="AX179" s="108"/>
      <c r="AY179" s="108"/>
      <c r="AZ179" s="108"/>
      <c r="BA179" s="98">
        <f t="shared" si="10"/>
        <v>0</v>
      </c>
      <c r="BB179" s="107"/>
    </row>
    <row r="180" spans="1:54" ht="19.5" customHeight="1">
      <c r="A180" s="6">
        <v>177</v>
      </c>
      <c r="B180" s="105"/>
      <c r="C180" s="106"/>
      <c r="D180" s="107"/>
      <c r="E180" s="107"/>
      <c r="F180" s="106"/>
      <c r="G180" s="107"/>
      <c r="H180" s="107"/>
      <c r="I180" s="107"/>
      <c r="J180" s="106"/>
      <c r="K180" s="107"/>
      <c r="L180" s="106"/>
      <c r="M180" s="107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  <c r="AT180" s="108"/>
      <c r="AU180" s="108"/>
      <c r="AV180" s="108"/>
      <c r="AW180" s="108"/>
      <c r="AX180" s="108"/>
      <c r="AY180" s="108"/>
      <c r="AZ180" s="108"/>
      <c r="BA180" s="98">
        <f t="shared" si="10"/>
        <v>0</v>
      </c>
      <c r="BB180" s="107"/>
    </row>
    <row r="181" spans="1:54" ht="19.5" customHeight="1">
      <c r="A181" s="6">
        <v>178</v>
      </c>
      <c r="B181" s="105"/>
      <c r="C181" s="106"/>
      <c r="D181" s="107"/>
      <c r="E181" s="107"/>
      <c r="F181" s="106"/>
      <c r="G181" s="107"/>
      <c r="H181" s="107"/>
      <c r="I181" s="107"/>
      <c r="J181" s="106"/>
      <c r="K181" s="107"/>
      <c r="L181" s="106"/>
      <c r="M181" s="107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  <c r="AT181" s="108"/>
      <c r="AU181" s="108"/>
      <c r="AV181" s="108"/>
      <c r="AW181" s="108"/>
      <c r="AX181" s="108"/>
      <c r="AY181" s="108"/>
      <c r="AZ181" s="108"/>
      <c r="BA181" s="98">
        <f t="shared" si="10"/>
        <v>0</v>
      </c>
      <c r="BB181" s="107"/>
    </row>
    <row r="182" spans="1:54" ht="19.5" customHeight="1">
      <c r="A182" s="6">
        <v>179</v>
      </c>
      <c r="B182" s="105"/>
      <c r="C182" s="106"/>
      <c r="D182" s="107"/>
      <c r="E182" s="107"/>
      <c r="F182" s="106"/>
      <c r="G182" s="107"/>
      <c r="H182" s="107"/>
      <c r="I182" s="107"/>
      <c r="J182" s="106"/>
      <c r="K182" s="107"/>
      <c r="L182" s="106"/>
      <c r="M182" s="107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98">
        <f t="shared" si="10"/>
        <v>0</v>
      </c>
      <c r="BB182" s="107"/>
    </row>
    <row r="183" spans="1:54" ht="19.5" customHeight="1">
      <c r="A183" s="6">
        <v>180</v>
      </c>
      <c r="B183" s="105"/>
      <c r="C183" s="106"/>
      <c r="D183" s="107"/>
      <c r="E183" s="107"/>
      <c r="F183" s="106"/>
      <c r="G183" s="107"/>
      <c r="H183" s="107"/>
      <c r="I183" s="107"/>
      <c r="J183" s="106"/>
      <c r="K183" s="107"/>
      <c r="L183" s="106"/>
      <c r="M183" s="107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/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/>
      <c r="AU183" s="108"/>
      <c r="AV183" s="108"/>
      <c r="AW183" s="108"/>
      <c r="AX183" s="108"/>
      <c r="AY183" s="108"/>
      <c r="AZ183" s="108"/>
      <c r="BA183" s="98">
        <f t="shared" si="10"/>
        <v>0</v>
      </c>
      <c r="BB183" s="107"/>
    </row>
    <row r="184" spans="1:54" ht="19.5" customHeight="1">
      <c r="A184" s="6">
        <v>181</v>
      </c>
      <c r="B184" s="105"/>
      <c r="C184" s="106"/>
      <c r="D184" s="107"/>
      <c r="E184" s="107"/>
      <c r="F184" s="106"/>
      <c r="G184" s="107"/>
      <c r="H184" s="107"/>
      <c r="I184" s="107"/>
      <c r="J184" s="106"/>
      <c r="K184" s="107"/>
      <c r="L184" s="106"/>
      <c r="M184" s="107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  <c r="AJ184" s="108"/>
      <c r="AK184" s="108"/>
      <c r="AL184" s="108"/>
      <c r="AM184" s="108"/>
      <c r="AN184" s="108"/>
      <c r="AO184" s="108"/>
      <c r="AP184" s="108"/>
      <c r="AQ184" s="108"/>
      <c r="AR184" s="108"/>
      <c r="AS184" s="108"/>
      <c r="AT184" s="108"/>
      <c r="AU184" s="108"/>
      <c r="AV184" s="108"/>
      <c r="AW184" s="108"/>
      <c r="AX184" s="108"/>
      <c r="AY184" s="108"/>
      <c r="AZ184" s="108"/>
      <c r="BA184" s="98">
        <f t="shared" si="10"/>
        <v>0</v>
      </c>
      <c r="BB184" s="107"/>
    </row>
    <row r="185" spans="1:54" ht="19.5" customHeight="1">
      <c r="A185" s="6">
        <v>182</v>
      </c>
      <c r="B185" s="105"/>
      <c r="C185" s="106"/>
      <c r="D185" s="107"/>
      <c r="E185" s="107"/>
      <c r="F185" s="106"/>
      <c r="G185" s="107"/>
      <c r="H185" s="107"/>
      <c r="I185" s="107"/>
      <c r="J185" s="106"/>
      <c r="K185" s="107"/>
      <c r="L185" s="106"/>
      <c r="M185" s="107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  <c r="AJ185" s="108"/>
      <c r="AK185" s="108"/>
      <c r="AL185" s="108"/>
      <c r="AM185" s="108"/>
      <c r="AN185" s="108"/>
      <c r="AO185" s="108"/>
      <c r="AP185" s="108"/>
      <c r="AQ185" s="108"/>
      <c r="AR185" s="108"/>
      <c r="AS185" s="108"/>
      <c r="AT185" s="108"/>
      <c r="AU185" s="108"/>
      <c r="AV185" s="108"/>
      <c r="AW185" s="108"/>
      <c r="AX185" s="108"/>
      <c r="AY185" s="108"/>
      <c r="AZ185" s="108"/>
      <c r="BA185" s="98">
        <f t="shared" si="10"/>
        <v>0</v>
      </c>
      <c r="BB185" s="107"/>
    </row>
    <row r="186" spans="1:54" ht="19.5" customHeight="1">
      <c r="A186" s="6">
        <v>183</v>
      </c>
      <c r="B186" s="105"/>
      <c r="C186" s="106"/>
      <c r="D186" s="107"/>
      <c r="E186" s="107"/>
      <c r="F186" s="106"/>
      <c r="G186" s="107"/>
      <c r="H186" s="107"/>
      <c r="I186" s="107"/>
      <c r="J186" s="106"/>
      <c r="K186" s="107"/>
      <c r="L186" s="106"/>
      <c r="M186" s="107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  <c r="AJ186" s="108"/>
      <c r="AK186" s="108"/>
      <c r="AL186" s="108"/>
      <c r="AM186" s="108"/>
      <c r="AN186" s="108"/>
      <c r="AO186" s="108"/>
      <c r="AP186" s="108"/>
      <c r="AQ186" s="108"/>
      <c r="AR186" s="108"/>
      <c r="AS186" s="108"/>
      <c r="AT186" s="108"/>
      <c r="AU186" s="108"/>
      <c r="AV186" s="108"/>
      <c r="AW186" s="108"/>
      <c r="AX186" s="108"/>
      <c r="AY186" s="108"/>
      <c r="AZ186" s="108"/>
      <c r="BA186" s="98">
        <f t="shared" si="10"/>
        <v>0</v>
      </c>
      <c r="BB186" s="107"/>
    </row>
    <row r="187" spans="1:54" ht="19.5" customHeight="1">
      <c r="A187" s="6">
        <v>184</v>
      </c>
      <c r="B187" s="105"/>
      <c r="C187" s="106"/>
      <c r="D187" s="107"/>
      <c r="E187" s="107"/>
      <c r="F187" s="106"/>
      <c r="G187" s="107"/>
      <c r="H187" s="107"/>
      <c r="I187" s="107"/>
      <c r="J187" s="106"/>
      <c r="K187" s="107"/>
      <c r="L187" s="106"/>
      <c r="M187" s="107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  <c r="AJ187" s="108"/>
      <c r="AK187" s="108"/>
      <c r="AL187" s="108"/>
      <c r="AM187" s="108"/>
      <c r="AN187" s="108"/>
      <c r="AO187" s="108"/>
      <c r="AP187" s="108"/>
      <c r="AQ187" s="108"/>
      <c r="AR187" s="108"/>
      <c r="AS187" s="108"/>
      <c r="AT187" s="108"/>
      <c r="AU187" s="108"/>
      <c r="AV187" s="108"/>
      <c r="AW187" s="108"/>
      <c r="AX187" s="108"/>
      <c r="AY187" s="108"/>
      <c r="AZ187" s="108"/>
      <c r="BA187" s="98">
        <f t="shared" si="10"/>
        <v>0</v>
      </c>
      <c r="BB187" s="107"/>
    </row>
    <row r="188" spans="1:54" ht="19.5" customHeight="1">
      <c r="A188" s="6">
        <v>185</v>
      </c>
      <c r="B188" s="105"/>
      <c r="C188" s="106"/>
      <c r="D188" s="107"/>
      <c r="E188" s="107"/>
      <c r="F188" s="106"/>
      <c r="G188" s="107"/>
      <c r="H188" s="107"/>
      <c r="I188" s="107"/>
      <c r="J188" s="106"/>
      <c r="K188" s="107"/>
      <c r="L188" s="106"/>
      <c r="M188" s="107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98">
        <f t="shared" si="10"/>
        <v>0</v>
      </c>
      <c r="BB188" s="107"/>
    </row>
    <row r="189" spans="1:54" ht="19.5" customHeight="1">
      <c r="A189" s="6">
        <v>186</v>
      </c>
      <c r="B189" s="105"/>
      <c r="C189" s="106"/>
      <c r="D189" s="107"/>
      <c r="E189" s="107"/>
      <c r="F189" s="106"/>
      <c r="G189" s="107"/>
      <c r="H189" s="107"/>
      <c r="I189" s="107"/>
      <c r="J189" s="106"/>
      <c r="K189" s="107"/>
      <c r="L189" s="106"/>
      <c r="M189" s="107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  <c r="AJ189" s="108"/>
      <c r="AK189" s="108"/>
      <c r="AL189" s="108"/>
      <c r="AM189" s="108"/>
      <c r="AN189" s="108"/>
      <c r="AO189" s="108"/>
      <c r="AP189" s="108"/>
      <c r="AQ189" s="108"/>
      <c r="AR189" s="108"/>
      <c r="AS189" s="108"/>
      <c r="AT189" s="108"/>
      <c r="AU189" s="108"/>
      <c r="AV189" s="108"/>
      <c r="AW189" s="108"/>
      <c r="AX189" s="108"/>
      <c r="AY189" s="108"/>
      <c r="AZ189" s="108"/>
      <c r="BA189" s="98">
        <f t="shared" si="10"/>
        <v>0</v>
      </c>
      <c r="BB189" s="107"/>
    </row>
    <row r="190" spans="1:54" ht="19.5" customHeight="1">
      <c r="A190" s="6">
        <v>187</v>
      </c>
      <c r="B190" s="105"/>
      <c r="C190" s="106"/>
      <c r="D190" s="107"/>
      <c r="E190" s="107"/>
      <c r="F190" s="106"/>
      <c r="G190" s="107"/>
      <c r="H190" s="107"/>
      <c r="I190" s="107"/>
      <c r="J190" s="106"/>
      <c r="K190" s="107"/>
      <c r="L190" s="106"/>
      <c r="M190" s="107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  <c r="AR190" s="108"/>
      <c r="AS190" s="108"/>
      <c r="AT190" s="108"/>
      <c r="AU190" s="108"/>
      <c r="AV190" s="108"/>
      <c r="AW190" s="108"/>
      <c r="AX190" s="108"/>
      <c r="AY190" s="108"/>
      <c r="AZ190" s="108"/>
      <c r="BA190" s="98">
        <f t="shared" si="10"/>
        <v>0</v>
      </c>
      <c r="BB190" s="107"/>
    </row>
    <row r="191" spans="1:54" ht="19.5" customHeight="1">
      <c r="A191" s="6">
        <v>188</v>
      </c>
      <c r="B191" s="105"/>
      <c r="C191" s="106"/>
      <c r="D191" s="107"/>
      <c r="E191" s="107"/>
      <c r="F191" s="106"/>
      <c r="G191" s="107"/>
      <c r="H191" s="107"/>
      <c r="I191" s="107"/>
      <c r="J191" s="106"/>
      <c r="K191" s="107"/>
      <c r="L191" s="106"/>
      <c r="M191" s="107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108"/>
      <c r="AU191" s="108"/>
      <c r="AV191" s="108"/>
      <c r="AW191" s="108"/>
      <c r="AX191" s="108"/>
      <c r="AY191" s="108"/>
      <c r="AZ191" s="108"/>
      <c r="BA191" s="98">
        <f t="shared" si="10"/>
        <v>0</v>
      </c>
      <c r="BB191" s="107"/>
    </row>
    <row r="192" spans="1:54" ht="19.5" customHeight="1">
      <c r="A192" s="6">
        <v>189</v>
      </c>
      <c r="B192" s="105"/>
      <c r="C192" s="106"/>
      <c r="D192" s="107"/>
      <c r="E192" s="107"/>
      <c r="F192" s="106"/>
      <c r="G192" s="107"/>
      <c r="H192" s="107"/>
      <c r="I192" s="107"/>
      <c r="J192" s="106"/>
      <c r="K192" s="107"/>
      <c r="L192" s="106"/>
      <c r="M192" s="107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  <c r="AR192" s="108"/>
      <c r="AS192" s="108"/>
      <c r="AT192" s="108"/>
      <c r="AU192" s="108"/>
      <c r="AV192" s="108"/>
      <c r="AW192" s="108"/>
      <c r="AX192" s="108"/>
      <c r="AY192" s="108"/>
      <c r="AZ192" s="108"/>
      <c r="BA192" s="98">
        <f t="shared" si="10"/>
        <v>0</v>
      </c>
      <c r="BB192" s="107"/>
    </row>
    <row r="193" spans="1:54" ht="19.5" customHeight="1">
      <c r="A193" s="6">
        <v>190</v>
      </c>
      <c r="B193" s="105"/>
      <c r="C193" s="106"/>
      <c r="D193" s="107"/>
      <c r="E193" s="107"/>
      <c r="F193" s="106"/>
      <c r="G193" s="107"/>
      <c r="H193" s="107"/>
      <c r="I193" s="107"/>
      <c r="J193" s="106"/>
      <c r="K193" s="107"/>
      <c r="L193" s="106"/>
      <c r="M193" s="107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98">
        <f t="shared" si="10"/>
        <v>0</v>
      </c>
      <c r="BB193" s="107"/>
    </row>
    <row r="194" spans="1:54" ht="19.5" customHeight="1">
      <c r="A194" s="6">
        <v>191</v>
      </c>
      <c r="B194" s="105"/>
      <c r="C194" s="106"/>
      <c r="D194" s="107"/>
      <c r="E194" s="107"/>
      <c r="F194" s="106"/>
      <c r="G194" s="107"/>
      <c r="H194" s="107"/>
      <c r="I194" s="107"/>
      <c r="J194" s="106"/>
      <c r="K194" s="107"/>
      <c r="L194" s="106"/>
      <c r="M194" s="107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98">
        <f t="shared" si="10"/>
        <v>0</v>
      </c>
      <c r="BB194" s="107"/>
    </row>
    <row r="195" spans="1:54" ht="19.5" customHeight="1">
      <c r="A195" s="6">
        <v>192</v>
      </c>
      <c r="B195" s="105"/>
      <c r="C195" s="106"/>
      <c r="D195" s="107"/>
      <c r="E195" s="107"/>
      <c r="F195" s="106"/>
      <c r="G195" s="107"/>
      <c r="H195" s="107"/>
      <c r="I195" s="107"/>
      <c r="J195" s="106"/>
      <c r="K195" s="107"/>
      <c r="L195" s="106"/>
      <c r="M195" s="107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98">
        <f t="shared" si="10"/>
        <v>0</v>
      </c>
      <c r="BB195" s="107"/>
    </row>
    <row r="196" spans="1:54" ht="19.5" customHeight="1">
      <c r="A196" s="6">
        <v>193</v>
      </c>
      <c r="B196" s="105"/>
      <c r="C196" s="106"/>
      <c r="D196" s="107"/>
      <c r="E196" s="107"/>
      <c r="F196" s="106"/>
      <c r="G196" s="107"/>
      <c r="H196" s="107"/>
      <c r="I196" s="107"/>
      <c r="J196" s="106"/>
      <c r="K196" s="107"/>
      <c r="L196" s="106"/>
      <c r="M196" s="107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98">
        <f t="shared" si="10"/>
        <v>0</v>
      </c>
      <c r="BB196" s="107"/>
    </row>
    <row r="197" spans="1:54" ht="19.5" customHeight="1">
      <c r="A197" s="6">
        <v>194</v>
      </c>
      <c r="B197" s="105"/>
      <c r="C197" s="106"/>
      <c r="D197" s="107"/>
      <c r="E197" s="107"/>
      <c r="F197" s="106"/>
      <c r="G197" s="107"/>
      <c r="H197" s="107"/>
      <c r="I197" s="107"/>
      <c r="J197" s="106"/>
      <c r="K197" s="107"/>
      <c r="L197" s="106"/>
      <c r="M197" s="107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  <c r="AQ197" s="108"/>
      <c r="AR197" s="108"/>
      <c r="AS197" s="108"/>
      <c r="AT197" s="108"/>
      <c r="AU197" s="108"/>
      <c r="AV197" s="108"/>
      <c r="AW197" s="108"/>
      <c r="AX197" s="108"/>
      <c r="AY197" s="108"/>
      <c r="AZ197" s="108"/>
      <c r="BA197" s="98">
        <f t="shared" ref="BA197:BA260" si="11">SUM(N197:AZ197)</f>
        <v>0</v>
      </c>
      <c r="BB197" s="107"/>
    </row>
    <row r="198" spans="1:54" ht="19.5" customHeight="1">
      <c r="A198" s="6">
        <v>195</v>
      </c>
      <c r="B198" s="105"/>
      <c r="C198" s="106"/>
      <c r="D198" s="107"/>
      <c r="E198" s="107"/>
      <c r="F198" s="106"/>
      <c r="G198" s="107"/>
      <c r="H198" s="107"/>
      <c r="I198" s="107"/>
      <c r="J198" s="106"/>
      <c r="K198" s="107"/>
      <c r="L198" s="106"/>
      <c r="M198" s="107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  <c r="AR198" s="108"/>
      <c r="AS198" s="108"/>
      <c r="AT198" s="108"/>
      <c r="AU198" s="108"/>
      <c r="AV198" s="108"/>
      <c r="AW198" s="108"/>
      <c r="AX198" s="108"/>
      <c r="AY198" s="108"/>
      <c r="AZ198" s="108"/>
      <c r="BA198" s="98">
        <f t="shared" si="11"/>
        <v>0</v>
      </c>
      <c r="BB198" s="107"/>
    </row>
    <row r="199" spans="1:54" ht="19.5" customHeight="1">
      <c r="A199" s="6">
        <v>196</v>
      </c>
      <c r="B199" s="105"/>
      <c r="C199" s="106"/>
      <c r="D199" s="107"/>
      <c r="E199" s="107"/>
      <c r="F199" s="106"/>
      <c r="G199" s="107"/>
      <c r="H199" s="107"/>
      <c r="I199" s="107"/>
      <c r="J199" s="106"/>
      <c r="K199" s="107"/>
      <c r="L199" s="106"/>
      <c r="M199" s="107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  <c r="AR199" s="108"/>
      <c r="AS199" s="108"/>
      <c r="AT199" s="108"/>
      <c r="AU199" s="108"/>
      <c r="AV199" s="108"/>
      <c r="AW199" s="108"/>
      <c r="AX199" s="108"/>
      <c r="AY199" s="108"/>
      <c r="AZ199" s="108"/>
      <c r="BA199" s="98">
        <f t="shared" si="11"/>
        <v>0</v>
      </c>
      <c r="BB199" s="107"/>
    </row>
    <row r="200" spans="1:54" ht="19.5" customHeight="1">
      <c r="A200" s="6">
        <v>197</v>
      </c>
      <c r="B200" s="105"/>
      <c r="C200" s="106"/>
      <c r="D200" s="107"/>
      <c r="E200" s="107"/>
      <c r="F200" s="106"/>
      <c r="G200" s="107"/>
      <c r="H200" s="107"/>
      <c r="I200" s="107"/>
      <c r="J200" s="106"/>
      <c r="K200" s="107"/>
      <c r="L200" s="106"/>
      <c r="M200" s="107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08"/>
      <c r="BA200" s="98">
        <f t="shared" si="11"/>
        <v>0</v>
      </c>
      <c r="BB200" s="107"/>
    </row>
    <row r="201" spans="1:54" ht="19.5" customHeight="1">
      <c r="A201" s="6">
        <v>198</v>
      </c>
      <c r="B201" s="105"/>
      <c r="C201" s="106"/>
      <c r="D201" s="107"/>
      <c r="E201" s="107"/>
      <c r="F201" s="106"/>
      <c r="G201" s="107"/>
      <c r="H201" s="107"/>
      <c r="I201" s="107"/>
      <c r="J201" s="106"/>
      <c r="K201" s="107"/>
      <c r="L201" s="106"/>
      <c r="M201" s="107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  <c r="AR201" s="108"/>
      <c r="AS201" s="108"/>
      <c r="AT201" s="108"/>
      <c r="AU201" s="108"/>
      <c r="AV201" s="108"/>
      <c r="AW201" s="108"/>
      <c r="AX201" s="108"/>
      <c r="AY201" s="108"/>
      <c r="AZ201" s="108"/>
      <c r="BA201" s="98">
        <f t="shared" si="11"/>
        <v>0</v>
      </c>
      <c r="BB201" s="107"/>
    </row>
    <row r="202" spans="1:54" ht="19.5" customHeight="1">
      <c r="A202" s="6">
        <v>199</v>
      </c>
      <c r="B202" s="105"/>
      <c r="C202" s="106"/>
      <c r="D202" s="107"/>
      <c r="E202" s="107"/>
      <c r="F202" s="106"/>
      <c r="G202" s="107"/>
      <c r="H202" s="107"/>
      <c r="I202" s="107"/>
      <c r="J202" s="106"/>
      <c r="K202" s="107"/>
      <c r="L202" s="106"/>
      <c r="M202" s="107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  <c r="AN202" s="108"/>
      <c r="AO202" s="108"/>
      <c r="AP202" s="108"/>
      <c r="AQ202" s="108"/>
      <c r="AR202" s="108"/>
      <c r="AS202" s="108"/>
      <c r="AT202" s="108"/>
      <c r="AU202" s="108"/>
      <c r="AV202" s="108"/>
      <c r="AW202" s="108"/>
      <c r="AX202" s="108"/>
      <c r="AY202" s="108"/>
      <c r="AZ202" s="108"/>
      <c r="BA202" s="98">
        <f t="shared" si="11"/>
        <v>0</v>
      </c>
      <c r="BB202" s="107"/>
    </row>
    <row r="203" spans="1:54" ht="19.5" customHeight="1">
      <c r="A203" s="6">
        <v>200</v>
      </c>
      <c r="B203" s="105"/>
      <c r="C203" s="106"/>
      <c r="D203" s="107"/>
      <c r="E203" s="107"/>
      <c r="F203" s="106"/>
      <c r="G203" s="107"/>
      <c r="H203" s="107"/>
      <c r="I203" s="107"/>
      <c r="J203" s="106"/>
      <c r="K203" s="107"/>
      <c r="L203" s="106"/>
      <c r="M203" s="107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/>
      <c r="AR203" s="108"/>
      <c r="AS203" s="108"/>
      <c r="AT203" s="108"/>
      <c r="AU203" s="108"/>
      <c r="AV203" s="108"/>
      <c r="AW203" s="108"/>
      <c r="AX203" s="108"/>
      <c r="AY203" s="108"/>
      <c r="AZ203" s="108"/>
      <c r="BA203" s="98">
        <f t="shared" si="11"/>
        <v>0</v>
      </c>
      <c r="BB203" s="107"/>
    </row>
    <row r="204" spans="1:54" ht="19.5" customHeight="1">
      <c r="A204" s="6">
        <v>201</v>
      </c>
      <c r="B204" s="105"/>
      <c r="C204" s="106"/>
      <c r="D204" s="107"/>
      <c r="E204" s="107"/>
      <c r="F204" s="106"/>
      <c r="G204" s="107"/>
      <c r="H204" s="107"/>
      <c r="I204" s="107"/>
      <c r="J204" s="106"/>
      <c r="K204" s="107"/>
      <c r="L204" s="106"/>
      <c r="M204" s="107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  <c r="AQ204" s="108"/>
      <c r="AR204" s="108"/>
      <c r="AS204" s="108"/>
      <c r="AT204" s="108"/>
      <c r="AU204" s="108"/>
      <c r="AV204" s="108"/>
      <c r="AW204" s="108"/>
      <c r="AX204" s="108"/>
      <c r="AY204" s="108"/>
      <c r="AZ204" s="108"/>
      <c r="BA204" s="98">
        <f t="shared" si="11"/>
        <v>0</v>
      </c>
      <c r="BB204" s="107"/>
    </row>
    <row r="205" spans="1:54" ht="19.5" customHeight="1">
      <c r="A205" s="6">
        <v>202</v>
      </c>
      <c r="B205" s="105"/>
      <c r="C205" s="106"/>
      <c r="D205" s="107"/>
      <c r="E205" s="107"/>
      <c r="F205" s="106"/>
      <c r="G205" s="107"/>
      <c r="H205" s="107"/>
      <c r="I205" s="107"/>
      <c r="J205" s="106"/>
      <c r="K205" s="107"/>
      <c r="L205" s="106"/>
      <c r="M205" s="107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  <c r="AQ205" s="108"/>
      <c r="AR205" s="108"/>
      <c r="AS205" s="108"/>
      <c r="AT205" s="108"/>
      <c r="AU205" s="108"/>
      <c r="AV205" s="108"/>
      <c r="AW205" s="108"/>
      <c r="AX205" s="108"/>
      <c r="AY205" s="108"/>
      <c r="AZ205" s="108"/>
      <c r="BA205" s="98">
        <f t="shared" si="11"/>
        <v>0</v>
      </c>
      <c r="BB205" s="107"/>
    </row>
    <row r="206" spans="1:54" ht="19.5" customHeight="1">
      <c r="A206" s="6">
        <v>203</v>
      </c>
      <c r="B206" s="105"/>
      <c r="C206" s="106"/>
      <c r="D206" s="107"/>
      <c r="E206" s="107"/>
      <c r="F206" s="106"/>
      <c r="G206" s="107"/>
      <c r="H206" s="107"/>
      <c r="I206" s="107"/>
      <c r="J206" s="106"/>
      <c r="K206" s="107"/>
      <c r="L206" s="106"/>
      <c r="M206" s="107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  <c r="AQ206" s="108"/>
      <c r="AR206" s="108"/>
      <c r="AS206" s="108"/>
      <c r="AT206" s="108"/>
      <c r="AU206" s="108"/>
      <c r="AV206" s="108"/>
      <c r="AW206" s="108"/>
      <c r="AX206" s="108"/>
      <c r="AY206" s="108"/>
      <c r="AZ206" s="108"/>
      <c r="BA206" s="98">
        <f t="shared" si="11"/>
        <v>0</v>
      </c>
      <c r="BB206" s="107"/>
    </row>
    <row r="207" spans="1:54" ht="19.5" customHeight="1">
      <c r="A207" s="6">
        <v>204</v>
      </c>
      <c r="B207" s="105"/>
      <c r="C207" s="106"/>
      <c r="D207" s="107"/>
      <c r="E207" s="107"/>
      <c r="F207" s="106"/>
      <c r="G207" s="107"/>
      <c r="H207" s="107"/>
      <c r="I207" s="107"/>
      <c r="J207" s="106"/>
      <c r="K207" s="107"/>
      <c r="L207" s="106"/>
      <c r="M207" s="107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  <c r="AR207" s="108"/>
      <c r="AS207" s="108"/>
      <c r="AT207" s="108"/>
      <c r="AU207" s="108"/>
      <c r="AV207" s="108"/>
      <c r="AW207" s="108"/>
      <c r="AX207" s="108"/>
      <c r="AY207" s="108"/>
      <c r="AZ207" s="108"/>
      <c r="BA207" s="98">
        <f t="shared" si="11"/>
        <v>0</v>
      </c>
      <c r="BB207" s="107"/>
    </row>
    <row r="208" spans="1:54" ht="19.5" customHeight="1">
      <c r="A208" s="6">
        <v>205</v>
      </c>
      <c r="B208" s="105"/>
      <c r="C208" s="106"/>
      <c r="D208" s="107"/>
      <c r="E208" s="107"/>
      <c r="F208" s="106"/>
      <c r="G208" s="107"/>
      <c r="H208" s="107"/>
      <c r="I208" s="107"/>
      <c r="J208" s="106"/>
      <c r="K208" s="107"/>
      <c r="L208" s="106"/>
      <c r="M208" s="107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08"/>
      <c r="BA208" s="98">
        <f t="shared" si="11"/>
        <v>0</v>
      </c>
      <c r="BB208" s="107"/>
    </row>
    <row r="209" spans="1:54" ht="19.5" customHeight="1">
      <c r="A209" s="6">
        <v>206</v>
      </c>
      <c r="B209" s="105"/>
      <c r="C209" s="106"/>
      <c r="D209" s="107"/>
      <c r="E209" s="107"/>
      <c r="F209" s="106"/>
      <c r="G209" s="107"/>
      <c r="H209" s="107"/>
      <c r="I209" s="107"/>
      <c r="J209" s="106"/>
      <c r="K209" s="107"/>
      <c r="L209" s="106"/>
      <c r="M209" s="107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  <c r="AR209" s="108"/>
      <c r="AS209" s="108"/>
      <c r="AT209" s="108"/>
      <c r="AU209" s="108"/>
      <c r="AV209" s="108"/>
      <c r="AW209" s="108"/>
      <c r="AX209" s="108"/>
      <c r="AY209" s="108"/>
      <c r="AZ209" s="108"/>
      <c r="BA209" s="98">
        <f t="shared" si="11"/>
        <v>0</v>
      </c>
      <c r="BB209" s="107"/>
    </row>
    <row r="210" spans="1:54" ht="19.5" customHeight="1">
      <c r="A210" s="6">
        <v>207</v>
      </c>
      <c r="B210" s="105"/>
      <c r="C210" s="106"/>
      <c r="D210" s="107"/>
      <c r="E210" s="107"/>
      <c r="F210" s="106"/>
      <c r="G210" s="107"/>
      <c r="H210" s="107"/>
      <c r="I210" s="107"/>
      <c r="J210" s="106"/>
      <c r="K210" s="107"/>
      <c r="L210" s="106"/>
      <c r="M210" s="107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  <c r="AJ210" s="108"/>
      <c r="AK210" s="108"/>
      <c r="AL210" s="108"/>
      <c r="AM210" s="108"/>
      <c r="AN210" s="108"/>
      <c r="AO210" s="108"/>
      <c r="AP210" s="108"/>
      <c r="AQ210" s="108"/>
      <c r="AR210" s="108"/>
      <c r="AS210" s="108"/>
      <c r="AT210" s="108"/>
      <c r="AU210" s="108"/>
      <c r="AV210" s="108"/>
      <c r="AW210" s="108"/>
      <c r="AX210" s="108"/>
      <c r="AY210" s="108"/>
      <c r="AZ210" s="108"/>
      <c r="BA210" s="98">
        <f t="shared" si="11"/>
        <v>0</v>
      </c>
      <c r="BB210" s="107"/>
    </row>
    <row r="211" spans="1:54" ht="19.5" customHeight="1">
      <c r="A211" s="6">
        <v>208</v>
      </c>
      <c r="B211" s="105"/>
      <c r="C211" s="106"/>
      <c r="D211" s="107"/>
      <c r="E211" s="107"/>
      <c r="F211" s="106"/>
      <c r="G211" s="107"/>
      <c r="H211" s="107"/>
      <c r="I211" s="107"/>
      <c r="J211" s="106"/>
      <c r="K211" s="107"/>
      <c r="L211" s="106"/>
      <c r="M211" s="107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  <c r="AJ211" s="108"/>
      <c r="AK211" s="108"/>
      <c r="AL211" s="108"/>
      <c r="AM211" s="108"/>
      <c r="AN211" s="108"/>
      <c r="AO211" s="108"/>
      <c r="AP211" s="108"/>
      <c r="AQ211" s="108"/>
      <c r="AR211" s="108"/>
      <c r="AS211" s="108"/>
      <c r="AT211" s="108"/>
      <c r="AU211" s="108"/>
      <c r="AV211" s="108"/>
      <c r="AW211" s="108"/>
      <c r="AX211" s="108"/>
      <c r="AY211" s="108"/>
      <c r="AZ211" s="108"/>
      <c r="BA211" s="98">
        <f t="shared" si="11"/>
        <v>0</v>
      </c>
      <c r="BB211" s="107"/>
    </row>
    <row r="212" spans="1:54" ht="19.5" customHeight="1">
      <c r="A212" s="6">
        <v>209</v>
      </c>
      <c r="B212" s="105"/>
      <c r="C212" s="106"/>
      <c r="D212" s="107"/>
      <c r="E212" s="107"/>
      <c r="F212" s="106"/>
      <c r="G212" s="107"/>
      <c r="H212" s="107"/>
      <c r="I212" s="107"/>
      <c r="J212" s="106"/>
      <c r="K212" s="107"/>
      <c r="L212" s="106"/>
      <c r="M212" s="107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  <c r="AJ212" s="108"/>
      <c r="AK212" s="108"/>
      <c r="AL212" s="108"/>
      <c r="AM212" s="108"/>
      <c r="AN212" s="108"/>
      <c r="AO212" s="108"/>
      <c r="AP212" s="108"/>
      <c r="AQ212" s="108"/>
      <c r="AR212" s="108"/>
      <c r="AS212" s="108"/>
      <c r="AT212" s="108"/>
      <c r="AU212" s="108"/>
      <c r="AV212" s="108"/>
      <c r="AW212" s="108"/>
      <c r="AX212" s="108"/>
      <c r="AY212" s="108"/>
      <c r="AZ212" s="108"/>
      <c r="BA212" s="98">
        <f t="shared" si="11"/>
        <v>0</v>
      </c>
      <c r="BB212" s="107"/>
    </row>
    <row r="213" spans="1:54" ht="19.5" customHeight="1">
      <c r="A213" s="6">
        <v>210</v>
      </c>
      <c r="B213" s="105"/>
      <c r="C213" s="106"/>
      <c r="D213" s="107"/>
      <c r="E213" s="107"/>
      <c r="F213" s="106"/>
      <c r="G213" s="107"/>
      <c r="H213" s="107"/>
      <c r="I213" s="107"/>
      <c r="J213" s="106"/>
      <c r="K213" s="107"/>
      <c r="L213" s="106"/>
      <c r="M213" s="107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  <c r="AJ213" s="108"/>
      <c r="AK213" s="108"/>
      <c r="AL213" s="108"/>
      <c r="AM213" s="108"/>
      <c r="AN213" s="108"/>
      <c r="AO213" s="108"/>
      <c r="AP213" s="108"/>
      <c r="AQ213" s="108"/>
      <c r="AR213" s="108"/>
      <c r="AS213" s="108"/>
      <c r="AT213" s="108"/>
      <c r="AU213" s="108"/>
      <c r="AV213" s="108"/>
      <c r="AW213" s="108"/>
      <c r="AX213" s="108"/>
      <c r="AY213" s="108"/>
      <c r="AZ213" s="108"/>
      <c r="BA213" s="98">
        <f t="shared" si="11"/>
        <v>0</v>
      </c>
      <c r="BB213" s="107"/>
    </row>
    <row r="214" spans="1:54" ht="19.5" customHeight="1">
      <c r="A214" s="6">
        <v>211</v>
      </c>
      <c r="B214" s="105"/>
      <c r="C214" s="106"/>
      <c r="D214" s="107"/>
      <c r="E214" s="107"/>
      <c r="F214" s="106"/>
      <c r="G214" s="107"/>
      <c r="H214" s="107"/>
      <c r="I214" s="107"/>
      <c r="J214" s="106"/>
      <c r="K214" s="107"/>
      <c r="L214" s="106"/>
      <c r="M214" s="107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  <c r="AJ214" s="108"/>
      <c r="AK214" s="108"/>
      <c r="AL214" s="108"/>
      <c r="AM214" s="108"/>
      <c r="AN214" s="108"/>
      <c r="AO214" s="108"/>
      <c r="AP214" s="108"/>
      <c r="AQ214" s="108"/>
      <c r="AR214" s="108"/>
      <c r="AS214" s="108"/>
      <c r="AT214" s="108"/>
      <c r="AU214" s="108"/>
      <c r="AV214" s="108"/>
      <c r="AW214" s="108"/>
      <c r="AX214" s="108"/>
      <c r="AY214" s="108"/>
      <c r="AZ214" s="108"/>
      <c r="BA214" s="98">
        <f t="shared" si="11"/>
        <v>0</v>
      </c>
      <c r="BB214" s="107"/>
    </row>
    <row r="215" spans="1:54" ht="19.5" customHeight="1">
      <c r="A215" s="6">
        <v>212</v>
      </c>
      <c r="B215" s="105"/>
      <c r="C215" s="106"/>
      <c r="D215" s="107"/>
      <c r="E215" s="107"/>
      <c r="F215" s="106"/>
      <c r="G215" s="107"/>
      <c r="H215" s="107"/>
      <c r="I215" s="107"/>
      <c r="J215" s="106"/>
      <c r="K215" s="107"/>
      <c r="L215" s="106"/>
      <c r="M215" s="107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  <c r="AJ215" s="108"/>
      <c r="AK215" s="108"/>
      <c r="AL215" s="108"/>
      <c r="AM215" s="108"/>
      <c r="AN215" s="108"/>
      <c r="AO215" s="108"/>
      <c r="AP215" s="108"/>
      <c r="AQ215" s="108"/>
      <c r="AR215" s="108"/>
      <c r="AS215" s="108"/>
      <c r="AT215" s="108"/>
      <c r="AU215" s="108"/>
      <c r="AV215" s="108"/>
      <c r="AW215" s="108"/>
      <c r="AX215" s="108"/>
      <c r="AY215" s="108"/>
      <c r="AZ215" s="108"/>
      <c r="BA215" s="98">
        <f t="shared" si="11"/>
        <v>0</v>
      </c>
      <c r="BB215" s="107"/>
    </row>
    <row r="216" spans="1:54" ht="19.5" customHeight="1">
      <c r="A216" s="6">
        <v>213</v>
      </c>
      <c r="B216" s="105"/>
      <c r="C216" s="106"/>
      <c r="D216" s="107"/>
      <c r="E216" s="107"/>
      <c r="F216" s="106"/>
      <c r="G216" s="107"/>
      <c r="H216" s="107"/>
      <c r="I216" s="107"/>
      <c r="J216" s="106"/>
      <c r="K216" s="107"/>
      <c r="L216" s="106"/>
      <c r="M216" s="107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  <c r="AJ216" s="108"/>
      <c r="AK216" s="108"/>
      <c r="AL216" s="108"/>
      <c r="AM216" s="108"/>
      <c r="AN216" s="108"/>
      <c r="AO216" s="108"/>
      <c r="AP216" s="108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08"/>
      <c r="BA216" s="98">
        <f t="shared" si="11"/>
        <v>0</v>
      </c>
      <c r="BB216" s="107"/>
    </row>
    <row r="217" spans="1:54" ht="19.5" customHeight="1">
      <c r="A217" s="6">
        <v>214</v>
      </c>
      <c r="B217" s="105"/>
      <c r="C217" s="106"/>
      <c r="D217" s="107"/>
      <c r="E217" s="107"/>
      <c r="F217" s="106"/>
      <c r="G217" s="107"/>
      <c r="H217" s="107"/>
      <c r="I217" s="107"/>
      <c r="J217" s="106"/>
      <c r="K217" s="107"/>
      <c r="L217" s="106"/>
      <c r="M217" s="107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  <c r="AJ217" s="108"/>
      <c r="AK217" s="108"/>
      <c r="AL217" s="108"/>
      <c r="AM217" s="108"/>
      <c r="AN217" s="108"/>
      <c r="AO217" s="108"/>
      <c r="AP217" s="108"/>
      <c r="AQ217" s="108"/>
      <c r="AR217" s="108"/>
      <c r="AS217" s="108"/>
      <c r="AT217" s="108"/>
      <c r="AU217" s="108"/>
      <c r="AV217" s="108"/>
      <c r="AW217" s="108"/>
      <c r="AX217" s="108"/>
      <c r="AY217" s="108"/>
      <c r="AZ217" s="108"/>
      <c r="BA217" s="98">
        <f t="shared" si="11"/>
        <v>0</v>
      </c>
      <c r="BB217" s="107"/>
    </row>
    <row r="218" spans="1:54" ht="19.5" customHeight="1">
      <c r="A218" s="6">
        <v>215</v>
      </c>
      <c r="B218" s="105"/>
      <c r="C218" s="106"/>
      <c r="D218" s="107"/>
      <c r="E218" s="107"/>
      <c r="F218" s="106"/>
      <c r="G218" s="107"/>
      <c r="H218" s="107"/>
      <c r="I218" s="107"/>
      <c r="J218" s="106"/>
      <c r="K218" s="107"/>
      <c r="L218" s="106"/>
      <c r="M218" s="107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  <c r="AI218" s="108"/>
      <c r="AJ218" s="108"/>
      <c r="AK218" s="108"/>
      <c r="AL218" s="108"/>
      <c r="AM218" s="108"/>
      <c r="AN218" s="108"/>
      <c r="AO218" s="108"/>
      <c r="AP218" s="108"/>
      <c r="AQ218" s="108"/>
      <c r="AR218" s="108"/>
      <c r="AS218" s="108"/>
      <c r="AT218" s="108"/>
      <c r="AU218" s="108"/>
      <c r="AV218" s="108"/>
      <c r="AW218" s="108"/>
      <c r="AX218" s="108"/>
      <c r="AY218" s="108"/>
      <c r="AZ218" s="108"/>
      <c r="BA218" s="98">
        <f t="shared" si="11"/>
        <v>0</v>
      </c>
      <c r="BB218" s="107"/>
    </row>
    <row r="219" spans="1:54" ht="19.5" customHeight="1">
      <c r="A219" s="6">
        <v>216</v>
      </c>
      <c r="B219" s="105"/>
      <c r="C219" s="106"/>
      <c r="D219" s="107"/>
      <c r="E219" s="107"/>
      <c r="F219" s="106"/>
      <c r="G219" s="107"/>
      <c r="H219" s="107"/>
      <c r="I219" s="107"/>
      <c r="J219" s="106"/>
      <c r="K219" s="107"/>
      <c r="L219" s="106"/>
      <c r="M219" s="107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  <c r="AJ219" s="108"/>
      <c r="AK219" s="108"/>
      <c r="AL219" s="108"/>
      <c r="AM219" s="108"/>
      <c r="AN219" s="108"/>
      <c r="AO219" s="108"/>
      <c r="AP219" s="108"/>
      <c r="AQ219" s="108"/>
      <c r="AR219" s="108"/>
      <c r="AS219" s="108"/>
      <c r="AT219" s="108"/>
      <c r="AU219" s="108"/>
      <c r="AV219" s="108"/>
      <c r="AW219" s="108"/>
      <c r="AX219" s="108"/>
      <c r="AY219" s="108"/>
      <c r="AZ219" s="108"/>
      <c r="BA219" s="98">
        <f t="shared" si="11"/>
        <v>0</v>
      </c>
      <c r="BB219" s="107"/>
    </row>
    <row r="220" spans="1:54" ht="19.5" customHeight="1">
      <c r="A220" s="6">
        <v>217</v>
      </c>
      <c r="B220" s="105"/>
      <c r="C220" s="106"/>
      <c r="D220" s="107"/>
      <c r="E220" s="107"/>
      <c r="F220" s="106"/>
      <c r="G220" s="107"/>
      <c r="H220" s="107"/>
      <c r="I220" s="107"/>
      <c r="J220" s="106"/>
      <c r="K220" s="107"/>
      <c r="L220" s="106"/>
      <c r="M220" s="107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  <c r="AJ220" s="108"/>
      <c r="AK220" s="108"/>
      <c r="AL220" s="108"/>
      <c r="AM220" s="108"/>
      <c r="AN220" s="108"/>
      <c r="AO220" s="108"/>
      <c r="AP220" s="108"/>
      <c r="AQ220" s="108"/>
      <c r="AR220" s="108"/>
      <c r="AS220" s="108"/>
      <c r="AT220" s="108"/>
      <c r="AU220" s="108"/>
      <c r="AV220" s="108"/>
      <c r="AW220" s="108"/>
      <c r="AX220" s="108"/>
      <c r="AY220" s="108"/>
      <c r="AZ220" s="108"/>
      <c r="BA220" s="98">
        <f t="shared" si="11"/>
        <v>0</v>
      </c>
      <c r="BB220" s="107"/>
    </row>
    <row r="221" spans="1:54" ht="19.5" customHeight="1">
      <c r="A221" s="6">
        <v>218</v>
      </c>
      <c r="B221" s="105"/>
      <c r="C221" s="106"/>
      <c r="D221" s="107"/>
      <c r="E221" s="107"/>
      <c r="F221" s="106"/>
      <c r="G221" s="107"/>
      <c r="H221" s="107"/>
      <c r="I221" s="107"/>
      <c r="J221" s="106"/>
      <c r="K221" s="107"/>
      <c r="L221" s="106"/>
      <c r="M221" s="107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08"/>
      <c r="AQ221" s="108"/>
      <c r="AR221" s="108"/>
      <c r="AS221" s="108"/>
      <c r="AT221" s="108"/>
      <c r="AU221" s="108"/>
      <c r="AV221" s="108"/>
      <c r="AW221" s="108"/>
      <c r="AX221" s="108"/>
      <c r="AY221" s="108"/>
      <c r="AZ221" s="108"/>
      <c r="BA221" s="98">
        <f t="shared" si="11"/>
        <v>0</v>
      </c>
      <c r="BB221" s="107"/>
    </row>
    <row r="222" spans="1:54" ht="19.5" customHeight="1">
      <c r="A222" s="6">
        <v>219</v>
      </c>
      <c r="B222" s="105"/>
      <c r="C222" s="106"/>
      <c r="D222" s="107"/>
      <c r="E222" s="107"/>
      <c r="F222" s="106"/>
      <c r="G222" s="107"/>
      <c r="H222" s="107"/>
      <c r="I222" s="107"/>
      <c r="J222" s="106"/>
      <c r="K222" s="107"/>
      <c r="L222" s="106"/>
      <c r="M222" s="107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  <c r="AJ222" s="108"/>
      <c r="AK222" s="108"/>
      <c r="AL222" s="108"/>
      <c r="AM222" s="108"/>
      <c r="AN222" s="108"/>
      <c r="AO222" s="108"/>
      <c r="AP222" s="108"/>
      <c r="AQ222" s="108"/>
      <c r="AR222" s="108"/>
      <c r="AS222" s="108"/>
      <c r="AT222" s="108"/>
      <c r="AU222" s="108"/>
      <c r="AV222" s="108"/>
      <c r="AW222" s="108"/>
      <c r="AX222" s="108"/>
      <c r="AY222" s="108"/>
      <c r="AZ222" s="108"/>
      <c r="BA222" s="98">
        <f t="shared" si="11"/>
        <v>0</v>
      </c>
      <c r="BB222" s="107"/>
    </row>
    <row r="223" spans="1:54" ht="19.5" customHeight="1">
      <c r="A223" s="6">
        <v>220</v>
      </c>
      <c r="B223" s="105"/>
      <c r="C223" s="106"/>
      <c r="D223" s="107"/>
      <c r="E223" s="107"/>
      <c r="F223" s="106"/>
      <c r="G223" s="107"/>
      <c r="H223" s="107"/>
      <c r="I223" s="107"/>
      <c r="J223" s="106"/>
      <c r="K223" s="107"/>
      <c r="L223" s="106"/>
      <c r="M223" s="107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  <c r="AJ223" s="108"/>
      <c r="AK223" s="108"/>
      <c r="AL223" s="108"/>
      <c r="AM223" s="108"/>
      <c r="AN223" s="108"/>
      <c r="AO223" s="108"/>
      <c r="AP223" s="108"/>
      <c r="AQ223" s="108"/>
      <c r="AR223" s="108"/>
      <c r="AS223" s="108"/>
      <c r="AT223" s="108"/>
      <c r="AU223" s="108"/>
      <c r="AV223" s="108"/>
      <c r="AW223" s="108"/>
      <c r="AX223" s="108"/>
      <c r="AY223" s="108"/>
      <c r="AZ223" s="108"/>
      <c r="BA223" s="98">
        <f t="shared" si="11"/>
        <v>0</v>
      </c>
      <c r="BB223" s="107"/>
    </row>
    <row r="224" spans="1:54" ht="19.5" customHeight="1">
      <c r="A224" s="6">
        <v>221</v>
      </c>
      <c r="B224" s="105"/>
      <c r="C224" s="106"/>
      <c r="D224" s="107"/>
      <c r="E224" s="107"/>
      <c r="F224" s="106"/>
      <c r="G224" s="107"/>
      <c r="H224" s="107"/>
      <c r="I224" s="107"/>
      <c r="J224" s="106"/>
      <c r="K224" s="107"/>
      <c r="L224" s="106"/>
      <c r="M224" s="107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  <c r="AJ224" s="108"/>
      <c r="AK224" s="108"/>
      <c r="AL224" s="108"/>
      <c r="AM224" s="108"/>
      <c r="AN224" s="108"/>
      <c r="AO224" s="108"/>
      <c r="AP224" s="108"/>
      <c r="AQ224" s="108"/>
      <c r="AR224" s="108"/>
      <c r="AS224" s="108"/>
      <c r="AT224" s="108"/>
      <c r="AU224" s="108"/>
      <c r="AV224" s="108"/>
      <c r="AW224" s="108"/>
      <c r="AX224" s="108"/>
      <c r="AY224" s="108"/>
      <c r="AZ224" s="108"/>
      <c r="BA224" s="98">
        <f t="shared" si="11"/>
        <v>0</v>
      </c>
      <c r="BB224" s="107"/>
    </row>
    <row r="225" spans="1:54" ht="19.5" customHeight="1">
      <c r="A225" s="6">
        <v>222</v>
      </c>
      <c r="B225" s="105"/>
      <c r="C225" s="106"/>
      <c r="D225" s="107"/>
      <c r="E225" s="107"/>
      <c r="F225" s="106"/>
      <c r="G225" s="107"/>
      <c r="H225" s="107"/>
      <c r="I225" s="107"/>
      <c r="J225" s="106"/>
      <c r="K225" s="107"/>
      <c r="L225" s="106"/>
      <c r="M225" s="107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  <c r="AJ225" s="108"/>
      <c r="AK225" s="108"/>
      <c r="AL225" s="108"/>
      <c r="AM225" s="108"/>
      <c r="AN225" s="108"/>
      <c r="AO225" s="108"/>
      <c r="AP225" s="108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08"/>
      <c r="BA225" s="98">
        <f t="shared" si="11"/>
        <v>0</v>
      </c>
      <c r="BB225" s="107"/>
    </row>
    <row r="226" spans="1:54" ht="19.5" customHeight="1">
      <c r="A226" s="6">
        <v>223</v>
      </c>
      <c r="B226" s="105"/>
      <c r="C226" s="106"/>
      <c r="D226" s="107"/>
      <c r="E226" s="107"/>
      <c r="F226" s="106"/>
      <c r="G226" s="107"/>
      <c r="H226" s="107"/>
      <c r="I226" s="107"/>
      <c r="J226" s="106"/>
      <c r="K226" s="107"/>
      <c r="L226" s="106"/>
      <c r="M226" s="107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  <c r="AJ226" s="108"/>
      <c r="AK226" s="108"/>
      <c r="AL226" s="108"/>
      <c r="AM226" s="108"/>
      <c r="AN226" s="108"/>
      <c r="AO226" s="108"/>
      <c r="AP226" s="108"/>
      <c r="AQ226" s="108"/>
      <c r="AR226" s="108"/>
      <c r="AS226" s="108"/>
      <c r="AT226" s="108"/>
      <c r="AU226" s="108"/>
      <c r="AV226" s="108"/>
      <c r="AW226" s="108"/>
      <c r="AX226" s="108"/>
      <c r="AY226" s="108"/>
      <c r="AZ226" s="108"/>
      <c r="BA226" s="98">
        <f t="shared" si="11"/>
        <v>0</v>
      </c>
      <c r="BB226" s="107"/>
    </row>
    <row r="227" spans="1:54" ht="19.5" customHeight="1">
      <c r="A227" s="6">
        <v>224</v>
      </c>
      <c r="B227" s="105"/>
      <c r="C227" s="106"/>
      <c r="D227" s="107"/>
      <c r="E227" s="107"/>
      <c r="F227" s="106"/>
      <c r="G227" s="107"/>
      <c r="H227" s="107"/>
      <c r="I227" s="107"/>
      <c r="J227" s="106"/>
      <c r="K227" s="107"/>
      <c r="L227" s="106"/>
      <c r="M227" s="107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  <c r="AJ227" s="108"/>
      <c r="AK227" s="108"/>
      <c r="AL227" s="108"/>
      <c r="AM227" s="108"/>
      <c r="AN227" s="108"/>
      <c r="AO227" s="108"/>
      <c r="AP227" s="108"/>
      <c r="AQ227" s="108"/>
      <c r="AR227" s="108"/>
      <c r="AS227" s="108"/>
      <c r="AT227" s="108"/>
      <c r="AU227" s="108"/>
      <c r="AV227" s="108"/>
      <c r="AW227" s="108"/>
      <c r="AX227" s="108"/>
      <c r="AY227" s="108"/>
      <c r="AZ227" s="108"/>
      <c r="BA227" s="98">
        <f t="shared" si="11"/>
        <v>0</v>
      </c>
      <c r="BB227" s="107"/>
    </row>
    <row r="228" spans="1:54" ht="19.5" customHeight="1">
      <c r="A228" s="6">
        <v>225</v>
      </c>
      <c r="B228" s="105"/>
      <c r="C228" s="106"/>
      <c r="D228" s="107"/>
      <c r="E228" s="107"/>
      <c r="F228" s="106"/>
      <c r="G228" s="107"/>
      <c r="H228" s="107"/>
      <c r="I228" s="107"/>
      <c r="J228" s="106"/>
      <c r="K228" s="107"/>
      <c r="L228" s="106"/>
      <c r="M228" s="107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  <c r="AI228" s="108"/>
      <c r="AJ228" s="108"/>
      <c r="AK228" s="108"/>
      <c r="AL228" s="108"/>
      <c r="AM228" s="108"/>
      <c r="AN228" s="108"/>
      <c r="AO228" s="108"/>
      <c r="AP228" s="108"/>
      <c r="AQ228" s="108"/>
      <c r="AR228" s="108"/>
      <c r="AS228" s="108"/>
      <c r="AT228" s="108"/>
      <c r="AU228" s="108"/>
      <c r="AV228" s="108"/>
      <c r="AW228" s="108"/>
      <c r="AX228" s="108"/>
      <c r="AY228" s="108"/>
      <c r="AZ228" s="108"/>
      <c r="BA228" s="98">
        <f t="shared" si="11"/>
        <v>0</v>
      </c>
      <c r="BB228" s="107"/>
    </row>
    <row r="229" spans="1:54" ht="19.5" customHeight="1">
      <c r="A229" s="6">
        <v>226</v>
      </c>
      <c r="B229" s="105"/>
      <c r="C229" s="106"/>
      <c r="D229" s="107"/>
      <c r="E229" s="107"/>
      <c r="F229" s="106"/>
      <c r="G229" s="107"/>
      <c r="H229" s="107"/>
      <c r="I229" s="107"/>
      <c r="J229" s="106"/>
      <c r="K229" s="107"/>
      <c r="L229" s="106"/>
      <c r="M229" s="107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  <c r="AH229" s="108"/>
      <c r="AI229" s="108"/>
      <c r="AJ229" s="108"/>
      <c r="AK229" s="108"/>
      <c r="AL229" s="108"/>
      <c r="AM229" s="108"/>
      <c r="AN229" s="108"/>
      <c r="AO229" s="108"/>
      <c r="AP229" s="108"/>
      <c r="AQ229" s="108"/>
      <c r="AR229" s="108"/>
      <c r="AS229" s="108"/>
      <c r="AT229" s="108"/>
      <c r="AU229" s="108"/>
      <c r="AV229" s="108"/>
      <c r="AW229" s="108"/>
      <c r="AX229" s="108"/>
      <c r="AY229" s="108"/>
      <c r="AZ229" s="108"/>
      <c r="BA229" s="98">
        <f t="shared" si="11"/>
        <v>0</v>
      </c>
      <c r="BB229" s="107"/>
    </row>
    <row r="230" spans="1:54" ht="19.5" customHeight="1">
      <c r="A230" s="6">
        <v>227</v>
      </c>
      <c r="B230" s="105"/>
      <c r="C230" s="106"/>
      <c r="D230" s="107"/>
      <c r="E230" s="107"/>
      <c r="F230" s="106"/>
      <c r="G230" s="107"/>
      <c r="H230" s="107"/>
      <c r="I230" s="107"/>
      <c r="J230" s="106"/>
      <c r="K230" s="107"/>
      <c r="L230" s="106"/>
      <c r="M230" s="107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  <c r="AI230" s="108"/>
      <c r="AJ230" s="108"/>
      <c r="AK230" s="108"/>
      <c r="AL230" s="108"/>
      <c r="AM230" s="108"/>
      <c r="AN230" s="108"/>
      <c r="AO230" s="108"/>
      <c r="AP230" s="108"/>
      <c r="AQ230" s="108"/>
      <c r="AR230" s="108"/>
      <c r="AS230" s="108"/>
      <c r="AT230" s="108"/>
      <c r="AU230" s="108"/>
      <c r="AV230" s="108"/>
      <c r="AW230" s="108"/>
      <c r="AX230" s="108"/>
      <c r="AY230" s="108"/>
      <c r="AZ230" s="108"/>
      <c r="BA230" s="98">
        <f t="shared" si="11"/>
        <v>0</v>
      </c>
      <c r="BB230" s="107"/>
    </row>
    <row r="231" spans="1:54" ht="19.5" customHeight="1">
      <c r="A231" s="6">
        <v>228</v>
      </c>
      <c r="B231" s="105"/>
      <c r="C231" s="106"/>
      <c r="D231" s="107"/>
      <c r="E231" s="107"/>
      <c r="F231" s="106"/>
      <c r="G231" s="107"/>
      <c r="H231" s="107"/>
      <c r="I231" s="107"/>
      <c r="J231" s="106"/>
      <c r="K231" s="107"/>
      <c r="L231" s="106"/>
      <c r="M231" s="107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  <c r="AJ231" s="108"/>
      <c r="AK231" s="108"/>
      <c r="AL231" s="108"/>
      <c r="AM231" s="108"/>
      <c r="AN231" s="108"/>
      <c r="AO231" s="108"/>
      <c r="AP231" s="108"/>
      <c r="AQ231" s="108"/>
      <c r="AR231" s="108"/>
      <c r="AS231" s="108"/>
      <c r="AT231" s="108"/>
      <c r="AU231" s="108"/>
      <c r="AV231" s="108"/>
      <c r="AW231" s="108"/>
      <c r="AX231" s="108"/>
      <c r="AY231" s="108"/>
      <c r="AZ231" s="108"/>
      <c r="BA231" s="98">
        <f t="shared" si="11"/>
        <v>0</v>
      </c>
      <c r="BB231" s="107"/>
    </row>
    <row r="232" spans="1:54" ht="19.5" customHeight="1">
      <c r="A232" s="6">
        <v>229</v>
      </c>
      <c r="B232" s="105"/>
      <c r="C232" s="106"/>
      <c r="D232" s="107"/>
      <c r="E232" s="107"/>
      <c r="F232" s="106"/>
      <c r="G232" s="107"/>
      <c r="H232" s="107"/>
      <c r="I232" s="107"/>
      <c r="J232" s="106"/>
      <c r="K232" s="107"/>
      <c r="L232" s="106"/>
      <c r="M232" s="107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  <c r="AH232" s="108"/>
      <c r="AI232" s="108"/>
      <c r="AJ232" s="108"/>
      <c r="AK232" s="108"/>
      <c r="AL232" s="108"/>
      <c r="AM232" s="108"/>
      <c r="AN232" s="108"/>
      <c r="AO232" s="108"/>
      <c r="AP232" s="108"/>
      <c r="AQ232" s="108"/>
      <c r="AR232" s="108"/>
      <c r="AS232" s="108"/>
      <c r="AT232" s="108"/>
      <c r="AU232" s="108"/>
      <c r="AV232" s="108"/>
      <c r="AW232" s="108"/>
      <c r="AX232" s="108"/>
      <c r="AY232" s="108"/>
      <c r="AZ232" s="108"/>
      <c r="BA232" s="98">
        <f t="shared" si="11"/>
        <v>0</v>
      </c>
      <c r="BB232" s="107"/>
    </row>
    <row r="233" spans="1:54" ht="19.5" customHeight="1">
      <c r="A233" s="6">
        <v>230</v>
      </c>
      <c r="B233" s="105"/>
      <c r="C233" s="106"/>
      <c r="D233" s="107"/>
      <c r="E233" s="107"/>
      <c r="F233" s="106"/>
      <c r="G233" s="107"/>
      <c r="H233" s="107"/>
      <c r="I233" s="107"/>
      <c r="J233" s="106"/>
      <c r="K233" s="107"/>
      <c r="L233" s="106"/>
      <c r="M233" s="107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  <c r="AJ233" s="108"/>
      <c r="AK233" s="108"/>
      <c r="AL233" s="108"/>
      <c r="AM233" s="108"/>
      <c r="AN233" s="108"/>
      <c r="AO233" s="108"/>
      <c r="AP233" s="108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08"/>
      <c r="BA233" s="98">
        <f t="shared" si="11"/>
        <v>0</v>
      </c>
      <c r="BB233" s="107"/>
    </row>
    <row r="234" spans="1:54" ht="19.5" customHeight="1">
      <c r="A234" s="6">
        <v>231</v>
      </c>
      <c r="B234" s="105"/>
      <c r="C234" s="106"/>
      <c r="D234" s="107"/>
      <c r="E234" s="107"/>
      <c r="F234" s="106"/>
      <c r="G234" s="107"/>
      <c r="H234" s="107"/>
      <c r="I234" s="107"/>
      <c r="J234" s="106"/>
      <c r="K234" s="107"/>
      <c r="L234" s="106"/>
      <c r="M234" s="107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  <c r="AJ234" s="108"/>
      <c r="AK234" s="108"/>
      <c r="AL234" s="108"/>
      <c r="AM234" s="108"/>
      <c r="AN234" s="108"/>
      <c r="AO234" s="108"/>
      <c r="AP234" s="108"/>
      <c r="AQ234" s="108"/>
      <c r="AR234" s="108"/>
      <c r="AS234" s="108"/>
      <c r="AT234" s="108"/>
      <c r="AU234" s="108"/>
      <c r="AV234" s="108"/>
      <c r="AW234" s="108"/>
      <c r="AX234" s="108"/>
      <c r="AY234" s="108"/>
      <c r="AZ234" s="108"/>
      <c r="BA234" s="98">
        <f t="shared" si="11"/>
        <v>0</v>
      </c>
      <c r="BB234" s="107"/>
    </row>
    <row r="235" spans="1:54" ht="19.5" customHeight="1">
      <c r="A235" s="6">
        <v>232</v>
      </c>
      <c r="B235" s="105"/>
      <c r="C235" s="106"/>
      <c r="D235" s="107"/>
      <c r="E235" s="107"/>
      <c r="F235" s="106"/>
      <c r="G235" s="107"/>
      <c r="H235" s="107"/>
      <c r="I235" s="107"/>
      <c r="J235" s="106"/>
      <c r="K235" s="107"/>
      <c r="L235" s="106"/>
      <c r="M235" s="107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  <c r="AI235" s="108"/>
      <c r="AJ235" s="108"/>
      <c r="AK235" s="108"/>
      <c r="AL235" s="108"/>
      <c r="AM235" s="108"/>
      <c r="AN235" s="108"/>
      <c r="AO235" s="108"/>
      <c r="AP235" s="108"/>
      <c r="AQ235" s="108"/>
      <c r="AR235" s="108"/>
      <c r="AS235" s="108"/>
      <c r="AT235" s="108"/>
      <c r="AU235" s="108"/>
      <c r="AV235" s="108"/>
      <c r="AW235" s="108"/>
      <c r="AX235" s="108"/>
      <c r="AY235" s="108"/>
      <c r="AZ235" s="108"/>
      <c r="BA235" s="98">
        <f t="shared" si="11"/>
        <v>0</v>
      </c>
      <c r="BB235" s="107"/>
    </row>
    <row r="236" spans="1:54" ht="19.5" customHeight="1">
      <c r="A236" s="6">
        <v>233</v>
      </c>
      <c r="B236" s="105"/>
      <c r="C236" s="106"/>
      <c r="D236" s="107"/>
      <c r="E236" s="107"/>
      <c r="F236" s="106"/>
      <c r="G236" s="107"/>
      <c r="H236" s="107"/>
      <c r="I236" s="107"/>
      <c r="J236" s="106"/>
      <c r="K236" s="107"/>
      <c r="L236" s="106"/>
      <c r="M236" s="107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  <c r="AJ236" s="108"/>
      <c r="AK236" s="108"/>
      <c r="AL236" s="108"/>
      <c r="AM236" s="108"/>
      <c r="AN236" s="108"/>
      <c r="AO236" s="108"/>
      <c r="AP236" s="108"/>
      <c r="AQ236" s="108"/>
      <c r="AR236" s="108"/>
      <c r="AS236" s="108"/>
      <c r="AT236" s="108"/>
      <c r="AU236" s="108"/>
      <c r="AV236" s="108"/>
      <c r="AW236" s="108"/>
      <c r="AX236" s="108"/>
      <c r="AY236" s="108"/>
      <c r="AZ236" s="108"/>
      <c r="BA236" s="98">
        <f t="shared" si="11"/>
        <v>0</v>
      </c>
      <c r="BB236" s="107"/>
    </row>
    <row r="237" spans="1:54" ht="19.5" customHeight="1">
      <c r="A237" s="6">
        <v>234</v>
      </c>
      <c r="B237" s="105"/>
      <c r="C237" s="106"/>
      <c r="D237" s="107"/>
      <c r="E237" s="107"/>
      <c r="F237" s="106"/>
      <c r="G237" s="107"/>
      <c r="H237" s="107"/>
      <c r="I237" s="107"/>
      <c r="J237" s="106"/>
      <c r="K237" s="107"/>
      <c r="L237" s="106"/>
      <c r="M237" s="107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  <c r="AJ237" s="108"/>
      <c r="AK237" s="108"/>
      <c r="AL237" s="108"/>
      <c r="AM237" s="108"/>
      <c r="AN237" s="108"/>
      <c r="AO237" s="108"/>
      <c r="AP237" s="108"/>
      <c r="AQ237" s="108"/>
      <c r="AR237" s="108"/>
      <c r="AS237" s="108"/>
      <c r="AT237" s="108"/>
      <c r="AU237" s="108"/>
      <c r="AV237" s="108"/>
      <c r="AW237" s="108"/>
      <c r="AX237" s="108"/>
      <c r="AY237" s="108"/>
      <c r="AZ237" s="108"/>
      <c r="BA237" s="98">
        <f t="shared" si="11"/>
        <v>0</v>
      </c>
      <c r="BB237" s="107"/>
    </row>
    <row r="238" spans="1:54" ht="19.5" customHeight="1">
      <c r="A238" s="6">
        <v>235</v>
      </c>
      <c r="B238" s="105"/>
      <c r="C238" s="106"/>
      <c r="D238" s="107"/>
      <c r="E238" s="107"/>
      <c r="F238" s="106"/>
      <c r="G238" s="107"/>
      <c r="H238" s="107"/>
      <c r="I238" s="107"/>
      <c r="J238" s="106"/>
      <c r="K238" s="107"/>
      <c r="L238" s="106"/>
      <c r="M238" s="107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  <c r="AI238" s="108"/>
      <c r="AJ238" s="108"/>
      <c r="AK238" s="108"/>
      <c r="AL238" s="108"/>
      <c r="AM238" s="108"/>
      <c r="AN238" s="108"/>
      <c r="AO238" s="108"/>
      <c r="AP238" s="108"/>
      <c r="AQ238" s="108"/>
      <c r="AR238" s="108"/>
      <c r="AS238" s="108"/>
      <c r="AT238" s="108"/>
      <c r="AU238" s="108"/>
      <c r="AV238" s="108"/>
      <c r="AW238" s="108"/>
      <c r="AX238" s="108"/>
      <c r="AY238" s="108"/>
      <c r="AZ238" s="108"/>
      <c r="BA238" s="98">
        <f t="shared" si="11"/>
        <v>0</v>
      </c>
      <c r="BB238" s="107"/>
    </row>
    <row r="239" spans="1:54" ht="19.5" customHeight="1">
      <c r="A239" s="6">
        <v>236</v>
      </c>
      <c r="B239" s="105"/>
      <c r="C239" s="106"/>
      <c r="D239" s="107"/>
      <c r="E239" s="107"/>
      <c r="F239" s="106"/>
      <c r="G239" s="107"/>
      <c r="H239" s="107"/>
      <c r="I239" s="107"/>
      <c r="J239" s="106"/>
      <c r="K239" s="107"/>
      <c r="L239" s="106"/>
      <c r="M239" s="107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  <c r="AJ239" s="108"/>
      <c r="AK239" s="108"/>
      <c r="AL239" s="108"/>
      <c r="AM239" s="108"/>
      <c r="AN239" s="108"/>
      <c r="AO239" s="108"/>
      <c r="AP239" s="108"/>
      <c r="AQ239" s="108"/>
      <c r="AR239" s="108"/>
      <c r="AS239" s="108"/>
      <c r="AT239" s="108"/>
      <c r="AU239" s="108"/>
      <c r="AV239" s="108"/>
      <c r="AW239" s="108"/>
      <c r="AX239" s="108"/>
      <c r="AY239" s="108"/>
      <c r="AZ239" s="108"/>
      <c r="BA239" s="98">
        <f t="shared" si="11"/>
        <v>0</v>
      </c>
      <c r="BB239" s="107"/>
    </row>
    <row r="240" spans="1:54" ht="19.5" customHeight="1">
      <c r="A240" s="6">
        <v>237</v>
      </c>
      <c r="B240" s="105"/>
      <c r="C240" s="106"/>
      <c r="D240" s="107"/>
      <c r="E240" s="107"/>
      <c r="F240" s="106"/>
      <c r="G240" s="107"/>
      <c r="H240" s="107"/>
      <c r="I240" s="107"/>
      <c r="J240" s="106"/>
      <c r="K240" s="107"/>
      <c r="L240" s="106"/>
      <c r="M240" s="107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/>
      <c r="AL240" s="108"/>
      <c r="AM240" s="108"/>
      <c r="AN240" s="108"/>
      <c r="AO240" s="108"/>
      <c r="AP240" s="108"/>
      <c r="AQ240" s="108"/>
      <c r="AR240" s="108"/>
      <c r="AS240" s="108"/>
      <c r="AT240" s="108"/>
      <c r="AU240" s="108"/>
      <c r="AV240" s="108"/>
      <c r="AW240" s="108"/>
      <c r="AX240" s="108"/>
      <c r="AY240" s="108"/>
      <c r="AZ240" s="108"/>
      <c r="BA240" s="98">
        <f t="shared" si="11"/>
        <v>0</v>
      </c>
      <c r="BB240" s="107"/>
    </row>
    <row r="241" spans="1:54" ht="19.5" customHeight="1">
      <c r="A241" s="6">
        <v>238</v>
      </c>
      <c r="B241" s="105"/>
      <c r="C241" s="106"/>
      <c r="D241" s="107"/>
      <c r="E241" s="107"/>
      <c r="F241" s="106"/>
      <c r="G241" s="107"/>
      <c r="H241" s="107"/>
      <c r="I241" s="107"/>
      <c r="J241" s="106"/>
      <c r="K241" s="107"/>
      <c r="L241" s="106"/>
      <c r="M241" s="107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/>
      <c r="AL241" s="108"/>
      <c r="AM241" s="108"/>
      <c r="AN241" s="108"/>
      <c r="AO241" s="108"/>
      <c r="AP241" s="108"/>
      <c r="AQ241" s="108"/>
      <c r="AR241" s="108"/>
      <c r="AS241" s="108"/>
      <c r="AT241" s="108"/>
      <c r="AU241" s="108"/>
      <c r="AV241" s="108"/>
      <c r="AW241" s="108"/>
      <c r="AX241" s="108"/>
      <c r="AY241" s="108"/>
      <c r="AZ241" s="108"/>
      <c r="BA241" s="98">
        <f t="shared" si="11"/>
        <v>0</v>
      </c>
      <c r="BB241" s="107"/>
    </row>
    <row r="242" spans="1:54" ht="19.5" customHeight="1">
      <c r="A242" s="6">
        <v>239</v>
      </c>
      <c r="B242" s="105"/>
      <c r="C242" s="106"/>
      <c r="D242" s="107"/>
      <c r="E242" s="107"/>
      <c r="F242" s="106"/>
      <c r="G242" s="107"/>
      <c r="H242" s="107"/>
      <c r="I242" s="107"/>
      <c r="J242" s="106"/>
      <c r="K242" s="107"/>
      <c r="L242" s="106"/>
      <c r="M242" s="107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  <c r="AJ242" s="108"/>
      <c r="AK242" s="108"/>
      <c r="AL242" s="108"/>
      <c r="AM242" s="108"/>
      <c r="AN242" s="108"/>
      <c r="AO242" s="108"/>
      <c r="AP242" s="108"/>
      <c r="AQ242" s="108"/>
      <c r="AR242" s="108"/>
      <c r="AS242" s="108"/>
      <c r="AT242" s="108"/>
      <c r="AU242" s="108"/>
      <c r="AV242" s="108"/>
      <c r="AW242" s="108"/>
      <c r="AX242" s="108"/>
      <c r="AY242" s="108"/>
      <c r="AZ242" s="108"/>
      <c r="BA242" s="98">
        <f t="shared" si="11"/>
        <v>0</v>
      </c>
      <c r="BB242" s="107"/>
    </row>
    <row r="243" spans="1:54" ht="19.5" customHeight="1">
      <c r="A243" s="6">
        <v>240</v>
      </c>
      <c r="B243" s="105"/>
      <c r="C243" s="106"/>
      <c r="D243" s="107"/>
      <c r="E243" s="107"/>
      <c r="F243" s="106"/>
      <c r="G243" s="107"/>
      <c r="H243" s="107"/>
      <c r="I243" s="107"/>
      <c r="J243" s="106"/>
      <c r="K243" s="107"/>
      <c r="L243" s="106"/>
      <c r="M243" s="107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  <c r="AJ243" s="108"/>
      <c r="AK243" s="108"/>
      <c r="AL243" s="108"/>
      <c r="AM243" s="108"/>
      <c r="AN243" s="108"/>
      <c r="AO243" s="108"/>
      <c r="AP243" s="108"/>
      <c r="AQ243" s="108"/>
      <c r="AR243" s="108"/>
      <c r="AS243" s="108"/>
      <c r="AT243" s="108"/>
      <c r="AU243" s="108"/>
      <c r="AV243" s="108"/>
      <c r="AW243" s="108"/>
      <c r="AX243" s="108"/>
      <c r="AY243" s="108"/>
      <c r="AZ243" s="108"/>
      <c r="BA243" s="98">
        <f t="shared" si="11"/>
        <v>0</v>
      </c>
      <c r="BB243" s="107"/>
    </row>
    <row r="244" spans="1:54" ht="19.5" customHeight="1">
      <c r="A244" s="6">
        <v>241</v>
      </c>
      <c r="B244" s="105"/>
      <c r="C244" s="106"/>
      <c r="D244" s="107"/>
      <c r="E244" s="107"/>
      <c r="F244" s="106"/>
      <c r="G244" s="107"/>
      <c r="H244" s="107"/>
      <c r="I244" s="107"/>
      <c r="J244" s="106"/>
      <c r="K244" s="107"/>
      <c r="L244" s="106"/>
      <c r="M244" s="107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  <c r="AJ244" s="108"/>
      <c r="AK244" s="108"/>
      <c r="AL244" s="108"/>
      <c r="AM244" s="108"/>
      <c r="AN244" s="108"/>
      <c r="AO244" s="108"/>
      <c r="AP244" s="108"/>
      <c r="AQ244" s="108"/>
      <c r="AR244" s="108"/>
      <c r="AS244" s="108"/>
      <c r="AT244" s="108"/>
      <c r="AU244" s="108"/>
      <c r="AV244" s="108"/>
      <c r="AW244" s="108"/>
      <c r="AX244" s="108"/>
      <c r="AY244" s="108"/>
      <c r="AZ244" s="108"/>
      <c r="BA244" s="98">
        <f t="shared" si="11"/>
        <v>0</v>
      </c>
      <c r="BB244" s="107"/>
    </row>
    <row r="245" spans="1:54" ht="19.5" customHeight="1">
      <c r="A245" s="6">
        <v>242</v>
      </c>
      <c r="B245" s="105"/>
      <c r="C245" s="106"/>
      <c r="D245" s="107"/>
      <c r="E245" s="107"/>
      <c r="F245" s="106"/>
      <c r="G245" s="107"/>
      <c r="H245" s="107"/>
      <c r="I245" s="107"/>
      <c r="J245" s="106"/>
      <c r="K245" s="107"/>
      <c r="L245" s="106"/>
      <c r="M245" s="107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/>
      <c r="AL245" s="108"/>
      <c r="AM245" s="108"/>
      <c r="AN245" s="108"/>
      <c r="AO245" s="108"/>
      <c r="AP245" s="108"/>
      <c r="AQ245" s="108"/>
      <c r="AR245" s="108"/>
      <c r="AS245" s="108"/>
      <c r="AT245" s="108"/>
      <c r="AU245" s="108"/>
      <c r="AV245" s="108"/>
      <c r="AW245" s="108"/>
      <c r="AX245" s="108"/>
      <c r="AY245" s="108"/>
      <c r="AZ245" s="108"/>
      <c r="BA245" s="98">
        <f t="shared" si="11"/>
        <v>0</v>
      </c>
      <c r="BB245" s="107"/>
    </row>
    <row r="246" spans="1:54" ht="19.5" customHeight="1">
      <c r="A246" s="6">
        <v>243</v>
      </c>
      <c r="B246" s="105"/>
      <c r="C246" s="106"/>
      <c r="D246" s="107"/>
      <c r="E246" s="107"/>
      <c r="F246" s="106"/>
      <c r="G246" s="107"/>
      <c r="H246" s="107"/>
      <c r="I246" s="107"/>
      <c r="J246" s="106"/>
      <c r="K246" s="107"/>
      <c r="L246" s="106"/>
      <c r="M246" s="107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/>
      <c r="AL246" s="108"/>
      <c r="AM246" s="108"/>
      <c r="AN246" s="108"/>
      <c r="AO246" s="108"/>
      <c r="AP246" s="108"/>
      <c r="AQ246" s="108"/>
      <c r="AR246" s="108"/>
      <c r="AS246" s="108"/>
      <c r="AT246" s="108"/>
      <c r="AU246" s="108"/>
      <c r="AV246" s="108"/>
      <c r="AW246" s="108"/>
      <c r="AX246" s="108"/>
      <c r="AY246" s="108"/>
      <c r="AZ246" s="108"/>
      <c r="BA246" s="98">
        <f t="shared" si="11"/>
        <v>0</v>
      </c>
      <c r="BB246" s="107"/>
    </row>
    <row r="247" spans="1:54" ht="19.5" customHeight="1">
      <c r="A247" s="6">
        <v>244</v>
      </c>
      <c r="B247" s="105"/>
      <c r="C247" s="106"/>
      <c r="D247" s="107"/>
      <c r="E247" s="107"/>
      <c r="F247" s="106"/>
      <c r="G247" s="107"/>
      <c r="H247" s="107"/>
      <c r="I247" s="107"/>
      <c r="J247" s="106"/>
      <c r="K247" s="107"/>
      <c r="L247" s="106"/>
      <c r="M247" s="107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  <c r="AJ247" s="108"/>
      <c r="AK247" s="108"/>
      <c r="AL247" s="108"/>
      <c r="AM247" s="108"/>
      <c r="AN247" s="108"/>
      <c r="AO247" s="108"/>
      <c r="AP247" s="108"/>
      <c r="AQ247" s="108"/>
      <c r="AR247" s="108"/>
      <c r="AS247" s="108"/>
      <c r="AT247" s="108"/>
      <c r="AU247" s="108"/>
      <c r="AV247" s="108"/>
      <c r="AW247" s="108"/>
      <c r="AX247" s="108"/>
      <c r="AY247" s="108"/>
      <c r="AZ247" s="108"/>
      <c r="BA247" s="98">
        <f t="shared" si="11"/>
        <v>0</v>
      </c>
      <c r="BB247" s="107"/>
    </row>
    <row r="248" spans="1:54" ht="19.5" customHeight="1">
      <c r="A248" s="6">
        <v>245</v>
      </c>
      <c r="B248" s="105"/>
      <c r="C248" s="106"/>
      <c r="D248" s="107"/>
      <c r="E248" s="107"/>
      <c r="F248" s="106"/>
      <c r="G248" s="107"/>
      <c r="H248" s="107"/>
      <c r="I248" s="107"/>
      <c r="J248" s="106"/>
      <c r="K248" s="107"/>
      <c r="L248" s="106"/>
      <c r="M248" s="107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8"/>
      <c r="AP248" s="108"/>
      <c r="AQ248" s="108"/>
      <c r="AR248" s="108"/>
      <c r="AS248" s="108"/>
      <c r="AT248" s="108"/>
      <c r="AU248" s="108"/>
      <c r="AV248" s="108"/>
      <c r="AW248" s="108"/>
      <c r="AX248" s="108"/>
      <c r="AY248" s="108"/>
      <c r="AZ248" s="108"/>
      <c r="BA248" s="98">
        <f t="shared" si="11"/>
        <v>0</v>
      </c>
      <c r="BB248" s="107"/>
    </row>
    <row r="249" spans="1:54" ht="19.5" customHeight="1">
      <c r="A249" s="6">
        <v>246</v>
      </c>
      <c r="B249" s="105"/>
      <c r="C249" s="106"/>
      <c r="D249" s="107"/>
      <c r="E249" s="107"/>
      <c r="F249" s="106"/>
      <c r="G249" s="107"/>
      <c r="H249" s="107"/>
      <c r="I249" s="107"/>
      <c r="J249" s="106"/>
      <c r="K249" s="107"/>
      <c r="L249" s="106"/>
      <c r="M249" s="107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8"/>
      <c r="AP249" s="108"/>
      <c r="AQ249" s="108"/>
      <c r="AR249" s="108"/>
      <c r="AS249" s="108"/>
      <c r="AT249" s="108"/>
      <c r="AU249" s="108"/>
      <c r="AV249" s="108"/>
      <c r="AW249" s="108"/>
      <c r="AX249" s="108"/>
      <c r="AY249" s="108"/>
      <c r="AZ249" s="108"/>
      <c r="BA249" s="98">
        <f t="shared" si="11"/>
        <v>0</v>
      </c>
      <c r="BB249" s="107"/>
    </row>
    <row r="250" spans="1:54" ht="19.5" customHeight="1">
      <c r="A250" s="6">
        <v>247</v>
      </c>
      <c r="B250" s="105"/>
      <c r="C250" s="106"/>
      <c r="D250" s="107"/>
      <c r="E250" s="107"/>
      <c r="F250" s="106"/>
      <c r="G250" s="107"/>
      <c r="H250" s="107"/>
      <c r="I250" s="107"/>
      <c r="J250" s="106"/>
      <c r="K250" s="107"/>
      <c r="L250" s="106"/>
      <c r="M250" s="107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8"/>
      <c r="AP250" s="108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08"/>
      <c r="BA250" s="98">
        <f t="shared" si="11"/>
        <v>0</v>
      </c>
      <c r="BB250" s="107"/>
    </row>
    <row r="251" spans="1:54" ht="19.5" customHeight="1">
      <c r="A251" s="6">
        <v>248</v>
      </c>
      <c r="B251" s="105"/>
      <c r="C251" s="106"/>
      <c r="D251" s="107"/>
      <c r="E251" s="107"/>
      <c r="F251" s="106"/>
      <c r="G251" s="107"/>
      <c r="H251" s="107"/>
      <c r="I251" s="107"/>
      <c r="J251" s="106"/>
      <c r="K251" s="107"/>
      <c r="L251" s="106"/>
      <c r="M251" s="107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  <c r="AI251" s="108"/>
      <c r="AJ251" s="108"/>
      <c r="AK251" s="108"/>
      <c r="AL251" s="108"/>
      <c r="AM251" s="108"/>
      <c r="AN251" s="108"/>
      <c r="AO251" s="108"/>
      <c r="AP251" s="108"/>
      <c r="AQ251" s="108"/>
      <c r="AR251" s="108"/>
      <c r="AS251" s="108"/>
      <c r="AT251" s="108"/>
      <c r="AU251" s="108"/>
      <c r="AV251" s="108"/>
      <c r="AW251" s="108"/>
      <c r="AX251" s="108"/>
      <c r="AY251" s="108"/>
      <c r="AZ251" s="108"/>
      <c r="BA251" s="98">
        <f t="shared" si="11"/>
        <v>0</v>
      </c>
      <c r="BB251" s="107"/>
    </row>
    <row r="252" spans="1:54" ht="19.5" customHeight="1">
      <c r="A252" s="6">
        <v>249</v>
      </c>
      <c r="B252" s="105"/>
      <c r="C252" s="106"/>
      <c r="D252" s="107"/>
      <c r="E252" s="107"/>
      <c r="F252" s="106"/>
      <c r="G252" s="107"/>
      <c r="H252" s="107"/>
      <c r="I252" s="107"/>
      <c r="J252" s="106"/>
      <c r="K252" s="107"/>
      <c r="L252" s="106"/>
      <c r="M252" s="107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  <c r="AJ252" s="108"/>
      <c r="AK252" s="108"/>
      <c r="AL252" s="108"/>
      <c r="AM252" s="108"/>
      <c r="AN252" s="108"/>
      <c r="AO252" s="108"/>
      <c r="AP252" s="108"/>
      <c r="AQ252" s="108"/>
      <c r="AR252" s="108"/>
      <c r="AS252" s="108"/>
      <c r="AT252" s="108"/>
      <c r="AU252" s="108"/>
      <c r="AV252" s="108"/>
      <c r="AW252" s="108"/>
      <c r="AX252" s="108"/>
      <c r="AY252" s="108"/>
      <c r="AZ252" s="108"/>
      <c r="BA252" s="98">
        <f t="shared" si="11"/>
        <v>0</v>
      </c>
      <c r="BB252" s="107"/>
    </row>
    <row r="253" spans="1:54" ht="19.5" customHeight="1">
      <c r="A253" s="6">
        <v>250</v>
      </c>
      <c r="B253" s="105"/>
      <c r="C253" s="106"/>
      <c r="D253" s="107"/>
      <c r="E253" s="107"/>
      <c r="F253" s="106"/>
      <c r="G253" s="107"/>
      <c r="H253" s="107"/>
      <c r="I253" s="107"/>
      <c r="J253" s="106"/>
      <c r="K253" s="107"/>
      <c r="L253" s="106"/>
      <c r="M253" s="107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98">
        <f t="shared" si="11"/>
        <v>0</v>
      </c>
      <c r="BB253" s="107"/>
    </row>
    <row r="254" spans="1:54" ht="19.5" customHeight="1">
      <c r="A254" s="6">
        <v>251</v>
      </c>
      <c r="B254" s="105"/>
      <c r="C254" s="106"/>
      <c r="D254" s="107"/>
      <c r="E254" s="107"/>
      <c r="F254" s="106"/>
      <c r="G254" s="107"/>
      <c r="H254" s="107"/>
      <c r="I254" s="107"/>
      <c r="J254" s="106"/>
      <c r="K254" s="107"/>
      <c r="L254" s="106"/>
      <c r="M254" s="107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  <c r="AJ254" s="108"/>
      <c r="AK254" s="108"/>
      <c r="AL254" s="108"/>
      <c r="AM254" s="108"/>
      <c r="AN254" s="108"/>
      <c r="AO254" s="108"/>
      <c r="AP254" s="108"/>
      <c r="AQ254" s="108"/>
      <c r="AR254" s="108"/>
      <c r="AS254" s="108"/>
      <c r="AT254" s="108"/>
      <c r="AU254" s="108"/>
      <c r="AV254" s="108"/>
      <c r="AW254" s="108"/>
      <c r="AX254" s="108"/>
      <c r="AY254" s="108"/>
      <c r="AZ254" s="108"/>
      <c r="BA254" s="98">
        <f t="shared" si="11"/>
        <v>0</v>
      </c>
      <c r="BB254" s="107"/>
    </row>
    <row r="255" spans="1:54" ht="19.5" customHeight="1">
      <c r="A255" s="6">
        <v>252</v>
      </c>
      <c r="B255" s="105"/>
      <c r="C255" s="106"/>
      <c r="D255" s="107"/>
      <c r="E255" s="107"/>
      <c r="F255" s="106"/>
      <c r="G255" s="107"/>
      <c r="H255" s="107"/>
      <c r="I255" s="107"/>
      <c r="J255" s="106"/>
      <c r="K255" s="107"/>
      <c r="L255" s="106"/>
      <c r="M255" s="107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  <c r="AI255" s="108"/>
      <c r="AJ255" s="108"/>
      <c r="AK255" s="108"/>
      <c r="AL255" s="108"/>
      <c r="AM255" s="108"/>
      <c r="AN255" s="108"/>
      <c r="AO255" s="108"/>
      <c r="AP255" s="108"/>
      <c r="AQ255" s="108"/>
      <c r="AR255" s="108"/>
      <c r="AS255" s="108"/>
      <c r="AT255" s="108"/>
      <c r="AU255" s="108"/>
      <c r="AV255" s="108"/>
      <c r="AW255" s="108"/>
      <c r="AX255" s="108"/>
      <c r="AY255" s="108"/>
      <c r="AZ255" s="108"/>
      <c r="BA255" s="98">
        <f t="shared" si="11"/>
        <v>0</v>
      </c>
      <c r="BB255" s="107"/>
    </row>
    <row r="256" spans="1:54" ht="19.5" customHeight="1">
      <c r="A256" s="6">
        <v>253</v>
      </c>
      <c r="B256" s="105"/>
      <c r="C256" s="106"/>
      <c r="D256" s="107"/>
      <c r="E256" s="107"/>
      <c r="F256" s="106"/>
      <c r="G256" s="107"/>
      <c r="H256" s="107"/>
      <c r="I256" s="107"/>
      <c r="J256" s="106"/>
      <c r="K256" s="107"/>
      <c r="L256" s="106"/>
      <c r="M256" s="107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  <c r="AJ256" s="108"/>
      <c r="AK256" s="108"/>
      <c r="AL256" s="108"/>
      <c r="AM256" s="108"/>
      <c r="AN256" s="108"/>
      <c r="AO256" s="108"/>
      <c r="AP256" s="108"/>
      <c r="AQ256" s="108"/>
      <c r="AR256" s="108"/>
      <c r="AS256" s="108"/>
      <c r="AT256" s="108"/>
      <c r="AU256" s="108"/>
      <c r="AV256" s="108"/>
      <c r="AW256" s="108"/>
      <c r="AX256" s="108"/>
      <c r="AY256" s="108"/>
      <c r="AZ256" s="108"/>
      <c r="BA256" s="98">
        <f t="shared" si="11"/>
        <v>0</v>
      </c>
      <c r="BB256" s="107"/>
    </row>
    <row r="257" spans="1:54" ht="19.5" customHeight="1">
      <c r="A257" s="6">
        <v>254</v>
      </c>
      <c r="B257" s="105"/>
      <c r="C257" s="106"/>
      <c r="D257" s="107"/>
      <c r="E257" s="107"/>
      <c r="F257" s="106"/>
      <c r="G257" s="107"/>
      <c r="H257" s="107"/>
      <c r="I257" s="107"/>
      <c r="J257" s="106"/>
      <c r="K257" s="107"/>
      <c r="L257" s="106"/>
      <c r="M257" s="107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  <c r="AJ257" s="108"/>
      <c r="AK257" s="108"/>
      <c r="AL257" s="108"/>
      <c r="AM257" s="108"/>
      <c r="AN257" s="108"/>
      <c r="AO257" s="108"/>
      <c r="AP257" s="108"/>
      <c r="AQ257" s="108"/>
      <c r="AR257" s="108"/>
      <c r="AS257" s="108"/>
      <c r="AT257" s="108"/>
      <c r="AU257" s="108"/>
      <c r="AV257" s="108"/>
      <c r="AW257" s="108"/>
      <c r="AX257" s="108"/>
      <c r="AY257" s="108"/>
      <c r="AZ257" s="108"/>
      <c r="BA257" s="98">
        <f t="shared" si="11"/>
        <v>0</v>
      </c>
      <c r="BB257" s="107"/>
    </row>
    <row r="258" spans="1:54" ht="19.5" customHeight="1">
      <c r="A258" s="6">
        <v>255</v>
      </c>
      <c r="B258" s="105"/>
      <c r="C258" s="106"/>
      <c r="D258" s="107"/>
      <c r="E258" s="107"/>
      <c r="F258" s="106"/>
      <c r="G258" s="107"/>
      <c r="H258" s="107"/>
      <c r="I258" s="107"/>
      <c r="J258" s="106"/>
      <c r="K258" s="107"/>
      <c r="L258" s="106"/>
      <c r="M258" s="107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  <c r="AJ258" s="108"/>
      <c r="AK258" s="108"/>
      <c r="AL258" s="108"/>
      <c r="AM258" s="108"/>
      <c r="AN258" s="108"/>
      <c r="AO258" s="108"/>
      <c r="AP258" s="108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08"/>
      <c r="BA258" s="98">
        <f t="shared" si="11"/>
        <v>0</v>
      </c>
      <c r="BB258" s="107"/>
    </row>
    <row r="259" spans="1:54" ht="19.5" customHeight="1">
      <c r="A259" s="6">
        <v>256</v>
      </c>
      <c r="B259" s="105"/>
      <c r="C259" s="106"/>
      <c r="D259" s="107"/>
      <c r="E259" s="107"/>
      <c r="F259" s="106"/>
      <c r="G259" s="107"/>
      <c r="H259" s="107"/>
      <c r="I259" s="107"/>
      <c r="J259" s="106"/>
      <c r="K259" s="107"/>
      <c r="L259" s="106"/>
      <c r="M259" s="107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  <c r="AI259" s="108"/>
      <c r="AJ259" s="108"/>
      <c r="AK259" s="108"/>
      <c r="AL259" s="108"/>
      <c r="AM259" s="108"/>
      <c r="AN259" s="108"/>
      <c r="AO259" s="108"/>
      <c r="AP259" s="108"/>
      <c r="AQ259" s="108"/>
      <c r="AR259" s="108"/>
      <c r="AS259" s="108"/>
      <c r="AT259" s="108"/>
      <c r="AU259" s="108"/>
      <c r="AV259" s="108"/>
      <c r="AW259" s="108"/>
      <c r="AX259" s="108"/>
      <c r="AY259" s="108"/>
      <c r="AZ259" s="108"/>
      <c r="BA259" s="98">
        <f t="shared" si="11"/>
        <v>0</v>
      </c>
      <c r="BB259" s="107"/>
    </row>
    <row r="260" spans="1:54" ht="19.5" customHeight="1">
      <c r="A260" s="6">
        <v>257</v>
      </c>
      <c r="B260" s="105"/>
      <c r="C260" s="106"/>
      <c r="D260" s="107"/>
      <c r="E260" s="107"/>
      <c r="F260" s="106"/>
      <c r="G260" s="107"/>
      <c r="H260" s="107"/>
      <c r="I260" s="107"/>
      <c r="J260" s="106"/>
      <c r="K260" s="107"/>
      <c r="L260" s="106"/>
      <c r="M260" s="107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  <c r="AJ260" s="108"/>
      <c r="AK260" s="108"/>
      <c r="AL260" s="108"/>
      <c r="AM260" s="108"/>
      <c r="AN260" s="108"/>
      <c r="AO260" s="108"/>
      <c r="AP260" s="108"/>
      <c r="AQ260" s="108"/>
      <c r="AR260" s="108"/>
      <c r="AS260" s="108"/>
      <c r="AT260" s="108"/>
      <c r="AU260" s="108"/>
      <c r="AV260" s="108"/>
      <c r="AW260" s="108"/>
      <c r="AX260" s="108"/>
      <c r="AY260" s="108"/>
      <c r="AZ260" s="108"/>
      <c r="BA260" s="98">
        <f t="shared" si="11"/>
        <v>0</v>
      </c>
      <c r="BB260" s="107"/>
    </row>
    <row r="261" spans="1:54" ht="19.5" customHeight="1">
      <c r="A261" s="6">
        <v>258</v>
      </c>
      <c r="B261" s="105"/>
      <c r="C261" s="106"/>
      <c r="D261" s="107"/>
      <c r="E261" s="107"/>
      <c r="F261" s="106"/>
      <c r="G261" s="107"/>
      <c r="H261" s="107"/>
      <c r="I261" s="107"/>
      <c r="J261" s="106"/>
      <c r="K261" s="107"/>
      <c r="L261" s="106"/>
      <c r="M261" s="107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  <c r="AJ261" s="108"/>
      <c r="AK261" s="108"/>
      <c r="AL261" s="108"/>
      <c r="AM261" s="108"/>
      <c r="AN261" s="108"/>
      <c r="AO261" s="108"/>
      <c r="AP261" s="108"/>
      <c r="AQ261" s="108"/>
      <c r="AR261" s="108"/>
      <c r="AS261" s="108"/>
      <c r="AT261" s="108"/>
      <c r="AU261" s="108"/>
      <c r="AV261" s="108"/>
      <c r="AW261" s="108"/>
      <c r="AX261" s="108"/>
      <c r="AY261" s="108"/>
      <c r="AZ261" s="108"/>
      <c r="BA261" s="98">
        <f t="shared" ref="BA261:BA324" si="12">SUM(N261:AZ261)</f>
        <v>0</v>
      </c>
      <c r="BB261" s="107"/>
    </row>
    <row r="262" spans="1:54" ht="19.5" customHeight="1">
      <c r="A262" s="6">
        <v>259</v>
      </c>
      <c r="B262" s="105"/>
      <c r="C262" s="106"/>
      <c r="D262" s="107"/>
      <c r="E262" s="107"/>
      <c r="F262" s="106"/>
      <c r="G262" s="107"/>
      <c r="H262" s="107"/>
      <c r="I262" s="107"/>
      <c r="J262" s="106"/>
      <c r="K262" s="107"/>
      <c r="L262" s="106"/>
      <c r="M262" s="107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  <c r="AJ262" s="108"/>
      <c r="AK262" s="108"/>
      <c r="AL262" s="108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98">
        <f t="shared" si="12"/>
        <v>0</v>
      </c>
      <c r="BB262" s="107"/>
    </row>
    <row r="263" spans="1:54" ht="19.5" customHeight="1">
      <c r="A263" s="6">
        <v>260</v>
      </c>
      <c r="B263" s="105"/>
      <c r="C263" s="106"/>
      <c r="D263" s="107"/>
      <c r="E263" s="107"/>
      <c r="F263" s="106"/>
      <c r="G263" s="107"/>
      <c r="H263" s="107"/>
      <c r="I263" s="107"/>
      <c r="J263" s="106"/>
      <c r="K263" s="107"/>
      <c r="L263" s="106"/>
      <c r="M263" s="107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  <c r="AJ263" s="108"/>
      <c r="AK263" s="108"/>
      <c r="AL263" s="108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98">
        <f t="shared" si="12"/>
        <v>0</v>
      </c>
      <c r="BB263" s="107"/>
    </row>
    <row r="264" spans="1:54" ht="19.5" customHeight="1">
      <c r="A264" s="6">
        <v>261</v>
      </c>
      <c r="B264" s="105"/>
      <c r="C264" s="106"/>
      <c r="D264" s="107"/>
      <c r="E264" s="107"/>
      <c r="F264" s="106"/>
      <c r="G264" s="107"/>
      <c r="H264" s="107"/>
      <c r="I264" s="107"/>
      <c r="J264" s="106"/>
      <c r="K264" s="107"/>
      <c r="L264" s="106"/>
      <c r="M264" s="107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  <c r="AJ264" s="108"/>
      <c r="AK264" s="108"/>
      <c r="AL264" s="108"/>
      <c r="AM264" s="108"/>
      <c r="AN264" s="108"/>
      <c r="AO264" s="108"/>
      <c r="AP264" s="108"/>
      <c r="AQ264" s="108"/>
      <c r="AR264" s="108"/>
      <c r="AS264" s="108"/>
      <c r="AT264" s="108"/>
      <c r="AU264" s="108"/>
      <c r="AV264" s="108"/>
      <c r="AW264" s="108"/>
      <c r="AX264" s="108"/>
      <c r="AY264" s="108"/>
      <c r="AZ264" s="108"/>
      <c r="BA264" s="98">
        <f t="shared" si="12"/>
        <v>0</v>
      </c>
      <c r="BB264" s="107"/>
    </row>
    <row r="265" spans="1:54" ht="19.5" customHeight="1">
      <c r="A265" s="6">
        <v>262</v>
      </c>
      <c r="B265" s="105"/>
      <c r="C265" s="106"/>
      <c r="D265" s="107"/>
      <c r="E265" s="107"/>
      <c r="F265" s="106"/>
      <c r="G265" s="107"/>
      <c r="H265" s="107"/>
      <c r="I265" s="107"/>
      <c r="J265" s="106"/>
      <c r="K265" s="107"/>
      <c r="L265" s="106"/>
      <c r="M265" s="107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  <c r="AI265" s="108"/>
      <c r="AJ265" s="108"/>
      <c r="AK265" s="108"/>
      <c r="AL265" s="108"/>
      <c r="AM265" s="108"/>
      <c r="AN265" s="108"/>
      <c r="AO265" s="108"/>
      <c r="AP265" s="108"/>
      <c r="AQ265" s="108"/>
      <c r="AR265" s="108"/>
      <c r="AS265" s="108"/>
      <c r="AT265" s="108"/>
      <c r="AU265" s="108"/>
      <c r="AV265" s="108"/>
      <c r="AW265" s="108"/>
      <c r="AX265" s="108"/>
      <c r="AY265" s="108"/>
      <c r="AZ265" s="108"/>
      <c r="BA265" s="98">
        <f t="shared" si="12"/>
        <v>0</v>
      </c>
      <c r="BB265" s="107"/>
    </row>
    <row r="266" spans="1:54" ht="19.5" customHeight="1">
      <c r="A266" s="6">
        <v>263</v>
      </c>
      <c r="B266" s="105"/>
      <c r="C266" s="106"/>
      <c r="D266" s="107"/>
      <c r="E266" s="107"/>
      <c r="F266" s="106"/>
      <c r="G266" s="107"/>
      <c r="H266" s="107"/>
      <c r="I266" s="107"/>
      <c r="J266" s="106"/>
      <c r="K266" s="107"/>
      <c r="L266" s="106"/>
      <c r="M266" s="107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  <c r="AI266" s="108"/>
      <c r="AJ266" s="108"/>
      <c r="AK266" s="108"/>
      <c r="AL266" s="108"/>
      <c r="AM266" s="108"/>
      <c r="AN266" s="108"/>
      <c r="AO266" s="108"/>
      <c r="AP266" s="108"/>
      <c r="AQ266" s="108"/>
      <c r="AR266" s="108"/>
      <c r="AS266" s="108"/>
      <c r="AT266" s="108"/>
      <c r="AU266" s="108"/>
      <c r="AV266" s="108"/>
      <c r="AW266" s="108"/>
      <c r="AX266" s="108"/>
      <c r="AY266" s="108"/>
      <c r="AZ266" s="108"/>
      <c r="BA266" s="98">
        <f t="shared" si="12"/>
        <v>0</v>
      </c>
      <c r="BB266" s="107"/>
    </row>
    <row r="267" spans="1:54" ht="19.5" customHeight="1">
      <c r="A267" s="6">
        <v>264</v>
      </c>
      <c r="B267" s="105"/>
      <c r="C267" s="106"/>
      <c r="D267" s="107"/>
      <c r="E267" s="107"/>
      <c r="F267" s="106"/>
      <c r="G267" s="107"/>
      <c r="H267" s="107"/>
      <c r="I267" s="107"/>
      <c r="J267" s="106"/>
      <c r="K267" s="107"/>
      <c r="L267" s="106"/>
      <c r="M267" s="107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  <c r="AI267" s="108"/>
      <c r="AJ267" s="108"/>
      <c r="AK267" s="108"/>
      <c r="AL267" s="108"/>
      <c r="AM267" s="108"/>
      <c r="AN267" s="108"/>
      <c r="AO267" s="108"/>
      <c r="AP267" s="108"/>
      <c r="AQ267" s="108"/>
      <c r="AR267" s="108"/>
      <c r="AS267" s="108"/>
      <c r="AT267" s="108"/>
      <c r="AU267" s="108"/>
      <c r="AV267" s="108"/>
      <c r="AW267" s="108"/>
      <c r="AX267" s="108"/>
      <c r="AY267" s="108"/>
      <c r="AZ267" s="108"/>
      <c r="BA267" s="98">
        <f t="shared" si="12"/>
        <v>0</v>
      </c>
      <c r="BB267" s="107"/>
    </row>
    <row r="268" spans="1:54" ht="19.5" customHeight="1">
      <c r="A268" s="6">
        <v>265</v>
      </c>
      <c r="B268" s="105"/>
      <c r="C268" s="106"/>
      <c r="D268" s="107"/>
      <c r="E268" s="107"/>
      <c r="F268" s="106"/>
      <c r="G268" s="107"/>
      <c r="H268" s="107"/>
      <c r="I268" s="107"/>
      <c r="J268" s="106"/>
      <c r="K268" s="107"/>
      <c r="L268" s="106"/>
      <c r="M268" s="107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  <c r="AJ268" s="108"/>
      <c r="AK268" s="108"/>
      <c r="AL268" s="108"/>
      <c r="AM268" s="108"/>
      <c r="AN268" s="108"/>
      <c r="AO268" s="108"/>
      <c r="AP268" s="108"/>
      <c r="AQ268" s="108"/>
      <c r="AR268" s="108"/>
      <c r="AS268" s="108"/>
      <c r="AT268" s="108"/>
      <c r="AU268" s="108"/>
      <c r="AV268" s="108"/>
      <c r="AW268" s="108"/>
      <c r="AX268" s="108"/>
      <c r="AY268" s="108"/>
      <c r="AZ268" s="108"/>
      <c r="BA268" s="98">
        <f t="shared" si="12"/>
        <v>0</v>
      </c>
      <c r="BB268" s="107"/>
    </row>
    <row r="269" spans="1:54" ht="19.5" customHeight="1">
      <c r="A269" s="6">
        <v>266</v>
      </c>
      <c r="B269" s="105"/>
      <c r="C269" s="106"/>
      <c r="D269" s="107"/>
      <c r="E269" s="107"/>
      <c r="F269" s="106"/>
      <c r="G269" s="107"/>
      <c r="H269" s="107"/>
      <c r="I269" s="107"/>
      <c r="J269" s="106"/>
      <c r="K269" s="107"/>
      <c r="L269" s="106"/>
      <c r="M269" s="107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  <c r="AJ269" s="108"/>
      <c r="AK269" s="108"/>
      <c r="AL269" s="108"/>
      <c r="AM269" s="108"/>
      <c r="AN269" s="108"/>
      <c r="AO269" s="108"/>
      <c r="AP269" s="108"/>
      <c r="AQ269" s="108"/>
      <c r="AR269" s="108"/>
      <c r="AS269" s="108"/>
      <c r="AT269" s="108"/>
      <c r="AU269" s="108"/>
      <c r="AV269" s="108"/>
      <c r="AW269" s="108"/>
      <c r="AX269" s="108"/>
      <c r="AY269" s="108"/>
      <c r="AZ269" s="108"/>
      <c r="BA269" s="98">
        <f t="shared" si="12"/>
        <v>0</v>
      </c>
      <c r="BB269" s="107"/>
    </row>
    <row r="270" spans="1:54" ht="19.5" customHeight="1">
      <c r="A270" s="6">
        <v>267</v>
      </c>
      <c r="B270" s="105"/>
      <c r="C270" s="106"/>
      <c r="D270" s="107"/>
      <c r="E270" s="107"/>
      <c r="F270" s="106"/>
      <c r="G270" s="107"/>
      <c r="H270" s="107"/>
      <c r="I270" s="107"/>
      <c r="J270" s="106"/>
      <c r="K270" s="107"/>
      <c r="L270" s="106"/>
      <c r="M270" s="107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  <c r="AH270" s="108"/>
      <c r="AI270" s="108"/>
      <c r="AJ270" s="108"/>
      <c r="AK270" s="108"/>
      <c r="AL270" s="108"/>
      <c r="AM270" s="108"/>
      <c r="AN270" s="108"/>
      <c r="AO270" s="108"/>
      <c r="AP270" s="108"/>
      <c r="AQ270" s="108"/>
      <c r="AR270" s="108"/>
      <c r="AS270" s="108"/>
      <c r="AT270" s="108"/>
      <c r="AU270" s="108"/>
      <c r="AV270" s="108"/>
      <c r="AW270" s="108"/>
      <c r="AX270" s="108"/>
      <c r="AY270" s="108"/>
      <c r="AZ270" s="108"/>
      <c r="BA270" s="98">
        <f t="shared" si="12"/>
        <v>0</v>
      </c>
      <c r="BB270" s="107"/>
    </row>
    <row r="271" spans="1:54" ht="19.5" customHeight="1">
      <c r="A271" s="6">
        <v>268</v>
      </c>
      <c r="B271" s="105"/>
      <c r="C271" s="106"/>
      <c r="D271" s="107"/>
      <c r="E271" s="107"/>
      <c r="F271" s="106"/>
      <c r="G271" s="107"/>
      <c r="H271" s="107"/>
      <c r="I271" s="107"/>
      <c r="J271" s="106"/>
      <c r="K271" s="107"/>
      <c r="L271" s="106"/>
      <c r="M271" s="107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  <c r="AJ271" s="108"/>
      <c r="AK271" s="108"/>
      <c r="AL271" s="108"/>
      <c r="AM271" s="108"/>
      <c r="AN271" s="108"/>
      <c r="AO271" s="108"/>
      <c r="AP271" s="108"/>
      <c r="AQ271" s="108"/>
      <c r="AR271" s="108"/>
      <c r="AS271" s="108"/>
      <c r="AT271" s="108"/>
      <c r="AU271" s="108"/>
      <c r="AV271" s="108"/>
      <c r="AW271" s="108"/>
      <c r="AX271" s="108"/>
      <c r="AY271" s="108"/>
      <c r="AZ271" s="108"/>
      <c r="BA271" s="98">
        <f t="shared" si="12"/>
        <v>0</v>
      </c>
      <c r="BB271" s="107"/>
    </row>
    <row r="272" spans="1:54" ht="19.5" customHeight="1">
      <c r="A272" s="6">
        <v>269</v>
      </c>
      <c r="B272" s="105"/>
      <c r="C272" s="106"/>
      <c r="D272" s="107"/>
      <c r="E272" s="107"/>
      <c r="F272" s="106"/>
      <c r="G272" s="107"/>
      <c r="H272" s="107"/>
      <c r="I272" s="107"/>
      <c r="J272" s="106"/>
      <c r="K272" s="107"/>
      <c r="L272" s="106"/>
      <c r="M272" s="107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  <c r="AI272" s="108"/>
      <c r="AJ272" s="108"/>
      <c r="AK272" s="108"/>
      <c r="AL272" s="108"/>
      <c r="AM272" s="108"/>
      <c r="AN272" s="108"/>
      <c r="AO272" s="108"/>
      <c r="AP272" s="108"/>
      <c r="AQ272" s="108"/>
      <c r="AR272" s="108"/>
      <c r="AS272" s="108"/>
      <c r="AT272" s="108"/>
      <c r="AU272" s="108"/>
      <c r="AV272" s="108"/>
      <c r="AW272" s="108"/>
      <c r="AX272" s="108"/>
      <c r="AY272" s="108"/>
      <c r="AZ272" s="108"/>
      <c r="BA272" s="98">
        <f t="shared" si="12"/>
        <v>0</v>
      </c>
      <c r="BB272" s="107"/>
    </row>
    <row r="273" spans="1:54" ht="19.5" customHeight="1">
      <c r="A273" s="6">
        <v>270</v>
      </c>
      <c r="B273" s="105"/>
      <c r="C273" s="106"/>
      <c r="D273" s="107"/>
      <c r="E273" s="107"/>
      <c r="F273" s="106"/>
      <c r="G273" s="107"/>
      <c r="H273" s="107"/>
      <c r="I273" s="107"/>
      <c r="J273" s="106"/>
      <c r="K273" s="107"/>
      <c r="L273" s="106"/>
      <c r="M273" s="107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  <c r="AH273" s="108"/>
      <c r="AI273" s="108"/>
      <c r="AJ273" s="108"/>
      <c r="AK273" s="108"/>
      <c r="AL273" s="108"/>
      <c r="AM273" s="108"/>
      <c r="AN273" s="108"/>
      <c r="AO273" s="108"/>
      <c r="AP273" s="108"/>
      <c r="AQ273" s="108"/>
      <c r="AR273" s="108"/>
      <c r="AS273" s="108"/>
      <c r="AT273" s="108"/>
      <c r="AU273" s="108"/>
      <c r="AV273" s="108"/>
      <c r="AW273" s="108"/>
      <c r="AX273" s="108"/>
      <c r="AY273" s="108"/>
      <c r="AZ273" s="108"/>
      <c r="BA273" s="98">
        <f t="shared" si="12"/>
        <v>0</v>
      </c>
      <c r="BB273" s="107"/>
    </row>
    <row r="274" spans="1:54" ht="19.5" customHeight="1">
      <c r="A274" s="6">
        <v>271</v>
      </c>
      <c r="B274" s="105"/>
      <c r="C274" s="106"/>
      <c r="D274" s="107"/>
      <c r="E274" s="107"/>
      <c r="F274" s="106"/>
      <c r="G274" s="107"/>
      <c r="H274" s="107"/>
      <c r="I274" s="107"/>
      <c r="J274" s="106"/>
      <c r="K274" s="107"/>
      <c r="L274" s="106"/>
      <c r="M274" s="107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98">
        <f t="shared" si="12"/>
        <v>0</v>
      </c>
      <c r="BB274" s="107"/>
    </row>
    <row r="275" spans="1:54" ht="19.5" customHeight="1">
      <c r="A275" s="6">
        <v>272</v>
      </c>
      <c r="B275" s="105"/>
      <c r="C275" s="106"/>
      <c r="D275" s="107"/>
      <c r="E275" s="107"/>
      <c r="F275" s="106"/>
      <c r="G275" s="107"/>
      <c r="H275" s="107"/>
      <c r="I275" s="107"/>
      <c r="J275" s="106"/>
      <c r="K275" s="107"/>
      <c r="L275" s="106"/>
      <c r="M275" s="107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  <c r="AJ275" s="108"/>
      <c r="AK275" s="108"/>
      <c r="AL275" s="108"/>
      <c r="AM275" s="108"/>
      <c r="AN275" s="108"/>
      <c r="AO275" s="108"/>
      <c r="AP275" s="108"/>
      <c r="AQ275" s="108"/>
      <c r="AR275" s="108"/>
      <c r="AS275" s="108"/>
      <c r="AT275" s="108"/>
      <c r="AU275" s="108"/>
      <c r="AV275" s="108"/>
      <c r="AW275" s="108"/>
      <c r="AX275" s="108"/>
      <c r="AY275" s="108"/>
      <c r="AZ275" s="108"/>
      <c r="BA275" s="98">
        <f t="shared" si="12"/>
        <v>0</v>
      </c>
      <c r="BB275" s="107"/>
    </row>
    <row r="276" spans="1:54" ht="19.5" customHeight="1">
      <c r="A276" s="6">
        <v>273</v>
      </c>
      <c r="B276" s="105"/>
      <c r="C276" s="106"/>
      <c r="D276" s="107"/>
      <c r="E276" s="107"/>
      <c r="F276" s="106"/>
      <c r="G276" s="107"/>
      <c r="H276" s="107"/>
      <c r="I276" s="107"/>
      <c r="J276" s="106"/>
      <c r="K276" s="107"/>
      <c r="L276" s="106"/>
      <c r="M276" s="107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08"/>
      <c r="AD276" s="108"/>
      <c r="AE276" s="108"/>
      <c r="AF276" s="108"/>
      <c r="AG276" s="108"/>
      <c r="AH276" s="108"/>
      <c r="AI276" s="108"/>
      <c r="AJ276" s="108"/>
      <c r="AK276" s="108"/>
      <c r="AL276" s="108"/>
      <c r="AM276" s="108"/>
      <c r="AN276" s="108"/>
      <c r="AO276" s="108"/>
      <c r="AP276" s="108"/>
      <c r="AQ276" s="108"/>
      <c r="AR276" s="108"/>
      <c r="AS276" s="108"/>
      <c r="AT276" s="108"/>
      <c r="AU276" s="108"/>
      <c r="AV276" s="108"/>
      <c r="AW276" s="108"/>
      <c r="AX276" s="108"/>
      <c r="AY276" s="108"/>
      <c r="AZ276" s="108"/>
      <c r="BA276" s="98">
        <f t="shared" si="12"/>
        <v>0</v>
      </c>
      <c r="BB276" s="107"/>
    </row>
    <row r="277" spans="1:54" ht="19.5" customHeight="1">
      <c r="A277" s="6">
        <v>274</v>
      </c>
      <c r="B277" s="105"/>
      <c r="C277" s="106"/>
      <c r="D277" s="107"/>
      <c r="E277" s="107"/>
      <c r="F277" s="106"/>
      <c r="G277" s="107"/>
      <c r="H277" s="107"/>
      <c r="I277" s="107"/>
      <c r="J277" s="106"/>
      <c r="K277" s="107"/>
      <c r="L277" s="106"/>
      <c r="M277" s="107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08"/>
      <c r="AH277" s="108"/>
      <c r="AI277" s="108"/>
      <c r="AJ277" s="108"/>
      <c r="AK277" s="108"/>
      <c r="AL277" s="108"/>
      <c r="AM277" s="108"/>
      <c r="AN277" s="108"/>
      <c r="AO277" s="108"/>
      <c r="AP277" s="108"/>
      <c r="AQ277" s="108"/>
      <c r="AR277" s="108"/>
      <c r="AS277" s="108"/>
      <c r="AT277" s="108"/>
      <c r="AU277" s="108"/>
      <c r="AV277" s="108"/>
      <c r="AW277" s="108"/>
      <c r="AX277" s="108"/>
      <c r="AY277" s="108"/>
      <c r="AZ277" s="108"/>
      <c r="BA277" s="98">
        <f t="shared" si="12"/>
        <v>0</v>
      </c>
      <c r="BB277" s="107"/>
    </row>
    <row r="278" spans="1:54" ht="19.5" customHeight="1">
      <c r="A278" s="6">
        <v>275</v>
      </c>
      <c r="B278" s="105"/>
      <c r="C278" s="106"/>
      <c r="D278" s="107"/>
      <c r="E278" s="107"/>
      <c r="F278" s="106"/>
      <c r="G278" s="107"/>
      <c r="H278" s="107"/>
      <c r="I278" s="107"/>
      <c r="J278" s="106"/>
      <c r="K278" s="107"/>
      <c r="L278" s="106"/>
      <c r="M278" s="107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  <c r="AB278" s="108"/>
      <c r="AC278" s="108"/>
      <c r="AD278" s="108"/>
      <c r="AE278" s="108"/>
      <c r="AF278" s="108"/>
      <c r="AG278" s="108"/>
      <c r="AH278" s="108"/>
      <c r="AI278" s="108"/>
      <c r="AJ278" s="108"/>
      <c r="AK278" s="108"/>
      <c r="AL278" s="108"/>
      <c r="AM278" s="108"/>
      <c r="AN278" s="108"/>
      <c r="AO278" s="108"/>
      <c r="AP278" s="108"/>
      <c r="AQ278" s="108"/>
      <c r="AR278" s="108"/>
      <c r="AS278" s="108"/>
      <c r="AT278" s="108"/>
      <c r="AU278" s="108"/>
      <c r="AV278" s="108"/>
      <c r="AW278" s="108"/>
      <c r="AX278" s="108"/>
      <c r="AY278" s="108"/>
      <c r="AZ278" s="108"/>
      <c r="BA278" s="98">
        <f t="shared" si="12"/>
        <v>0</v>
      </c>
      <c r="BB278" s="107"/>
    </row>
    <row r="279" spans="1:54" ht="19.5" customHeight="1">
      <c r="A279" s="6">
        <v>276</v>
      </c>
      <c r="B279" s="105"/>
      <c r="C279" s="106"/>
      <c r="D279" s="107"/>
      <c r="E279" s="107"/>
      <c r="F279" s="106"/>
      <c r="G279" s="107"/>
      <c r="H279" s="107"/>
      <c r="I279" s="107"/>
      <c r="J279" s="106"/>
      <c r="K279" s="107"/>
      <c r="L279" s="106"/>
      <c r="M279" s="107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  <c r="AB279" s="108"/>
      <c r="AC279" s="108"/>
      <c r="AD279" s="108"/>
      <c r="AE279" s="108"/>
      <c r="AF279" s="108"/>
      <c r="AG279" s="108"/>
      <c r="AH279" s="108"/>
      <c r="AI279" s="108"/>
      <c r="AJ279" s="108"/>
      <c r="AK279" s="108"/>
      <c r="AL279" s="108"/>
      <c r="AM279" s="108"/>
      <c r="AN279" s="108"/>
      <c r="AO279" s="108"/>
      <c r="AP279" s="108"/>
      <c r="AQ279" s="108"/>
      <c r="AR279" s="108"/>
      <c r="AS279" s="108"/>
      <c r="AT279" s="108"/>
      <c r="AU279" s="108"/>
      <c r="AV279" s="108"/>
      <c r="AW279" s="108"/>
      <c r="AX279" s="108"/>
      <c r="AY279" s="108"/>
      <c r="AZ279" s="108"/>
      <c r="BA279" s="98">
        <f t="shared" si="12"/>
        <v>0</v>
      </c>
      <c r="BB279" s="107"/>
    </row>
    <row r="280" spans="1:54" ht="19.5" customHeight="1">
      <c r="A280" s="6">
        <v>277</v>
      </c>
      <c r="B280" s="105"/>
      <c r="C280" s="106"/>
      <c r="D280" s="107"/>
      <c r="E280" s="107"/>
      <c r="F280" s="106"/>
      <c r="G280" s="107"/>
      <c r="H280" s="107"/>
      <c r="I280" s="107"/>
      <c r="J280" s="106"/>
      <c r="K280" s="107"/>
      <c r="L280" s="106"/>
      <c r="M280" s="107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  <c r="AI280" s="108"/>
      <c r="AJ280" s="108"/>
      <c r="AK280" s="108"/>
      <c r="AL280" s="108"/>
      <c r="AM280" s="108"/>
      <c r="AN280" s="108"/>
      <c r="AO280" s="108"/>
      <c r="AP280" s="108"/>
      <c r="AQ280" s="108"/>
      <c r="AR280" s="108"/>
      <c r="AS280" s="108"/>
      <c r="AT280" s="108"/>
      <c r="AU280" s="108"/>
      <c r="AV280" s="108"/>
      <c r="AW280" s="108"/>
      <c r="AX280" s="108"/>
      <c r="AY280" s="108"/>
      <c r="AZ280" s="108"/>
      <c r="BA280" s="98">
        <f t="shared" si="12"/>
        <v>0</v>
      </c>
      <c r="BB280" s="107"/>
    </row>
    <row r="281" spans="1:54" ht="19.5" customHeight="1">
      <c r="A281" s="6">
        <v>278</v>
      </c>
      <c r="B281" s="105"/>
      <c r="C281" s="106"/>
      <c r="D281" s="107"/>
      <c r="E281" s="107"/>
      <c r="F281" s="106"/>
      <c r="G281" s="107"/>
      <c r="H281" s="107"/>
      <c r="I281" s="107"/>
      <c r="J281" s="106"/>
      <c r="K281" s="107"/>
      <c r="L281" s="106"/>
      <c r="M281" s="107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  <c r="AB281" s="108"/>
      <c r="AC281" s="108"/>
      <c r="AD281" s="108"/>
      <c r="AE281" s="108"/>
      <c r="AF281" s="108"/>
      <c r="AG281" s="108"/>
      <c r="AH281" s="108"/>
      <c r="AI281" s="108"/>
      <c r="AJ281" s="108"/>
      <c r="AK281" s="108"/>
      <c r="AL281" s="108"/>
      <c r="AM281" s="108"/>
      <c r="AN281" s="108"/>
      <c r="AO281" s="108"/>
      <c r="AP281" s="108"/>
      <c r="AQ281" s="108"/>
      <c r="AR281" s="108"/>
      <c r="AS281" s="108"/>
      <c r="AT281" s="108"/>
      <c r="AU281" s="108"/>
      <c r="AV281" s="108"/>
      <c r="AW281" s="108"/>
      <c r="AX281" s="108"/>
      <c r="AY281" s="108"/>
      <c r="AZ281" s="108"/>
      <c r="BA281" s="98">
        <f t="shared" si="12"/>
        <v>0</v>
      </c>
      <c r="BB281" s="107"/>
    </row>
    <row r="282" spans="1:54" ht="19.5" customHeight="1">
      <c r="A282" s="6">
        <v>279</v>
      </c>
      <c r="B282" s="105"/>
      <c r="C282" s="106"/>
      <c r="D282" s="107"/>
      <c r="E282" s="107"/>
      <c r="F282" s="106"/>
      <c r="G282" s="107"/>
      <c r="H282" s="107"/>
      <c r="I282" s="107"/>
      <c r="J282" s="106"/>
      <c r="K282" s="107"/>
      <c r="L282" s="106"/>
      <c r="M282" s="107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08"/>
      <c r="AH282" s="108"/>
      <c r="AI282" s="108"/>
      <c r="AJ282" s="108"/>
      <c r="AK282" s="108"/>
      <c r="AL282" s="108"/>
      <c r="AM282" s="108"/>
      <c r="AN282" s="108"/>
      <c r="AO282" s="108"/>
      <c r="AP282" s="108"/>
      <c r="AQ282" s="108"/>
      <c r="AR282" s="108"/>
      <c r="AS282" s="108"/>
      <c r="AT282" s="108"/>
      <c r="AU282" s="108"/>
      <c r="AV282" s="108"/>
      <c r="AW282" s="108"/>
      <c r="AX282" s="108"/>
      <c r="AY282" s="108"/>
      <c r="AZ282" s="108"/>
      <c r="BA282" s="98">
        <f t="shared" si="12"/>
        <v>0</v>
      </c>
      <c r="BB282" s="107"/>
    </row>
    <row r="283" spans="1:54" ht="19.5" customHeight="1">
      <c r="A283" s="6">
        <v>280</v>
      </c>
      <c r="B283" s="105"/>
      <c r="C283" s="106"/>
      <c r="D283" s="107"/>
      <c r="E283" s="107"/>
      <c r="F283" s="106"/>
      <c r="G283" s="107"/>
      <c r="H283" s="107"/>
      <c r="I283" s="107"/>
      <c r="J283" s="106"/>
      <c r="K283" s="107"/>
      <c r="L283" s="106"/>
      <c r="M283" s="107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  <c r="AB283" s="108"/>
      <c r="AC283" s="108"/>
      <c r="AD283" s="108"/>
      <c r="AE283" s="108"/>
      <c r="AF283" s="108"/>
      <c r="AG283" s="108"/>
      <c r="AH283" s="108"/>
      <c r="AI283" s="108"/>
      <c r="AJ283" s="108"/>
      <c r="AK283" s="108"/>
      <c r="AL283" s="108"/>
      <c r="AM283" s="108"/>
      <c r="AN283" s="108"/>
      <c r="AO283" s="108"/>
      <c r="AP283" s="10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08"/>
      <c r="BA283" s="98">
        <f t="shared" si="12"/>
        <v>0</v>
      </c>
      <c r="BB283" s="107"/>
    </row>
    <row r="284" spans="1:54" ht="19.5" customHeight="1">
      <c r="A284" s="6">
        <v>281</v>
      </c>
      <c r="B284" s="105"/>
      <c r="C284" s="106"/>
      <c r="D284" s="107"/>
      <c r="E284" s="107"/>
      <c r="F284" s="106"/>
      <c r="G284" s="107"/>
      <c r="H284" s="107"/>
      <c r="I284" s="107"/>
      <c r="J284" s="106"/>
      <c r="K284" s="107"/>
      <c r="L284" s="106"/>
      <c r="M284" s="107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8"/>
      <c r="AF284" s="108"/>
      <c r="AG284" s="108"/>
      <c r="AH284" s="108"/>
      <c r="AI284" s="108"/>
      <c r="AJ284" s="108"/>
      <c r="AK284" s="108"/>
      <c r="AL284" s="108"/>
      <c r="AM284" s="108"/>
      <c r="AN284" s="108"/>
      <c r="AO284" s="108"/>
      <c r="AP284" s="108"/>
      <c r="AQ284" s="108"/>
      <c r="AR284" s="108"/>
      <c r="AS284" s="108"/>
      <c r="AT284" s="108"/>
      <c r="AU284" s="108"/>
      <c r="AV284" s="108"/>
      <c r="AW284" s="108"/>
      <c r="AX284" s="108"/>
      <c r="AY284" s="108"/>
      <c r="AZ284" s="108"/>
      <c r="BA284" s="98">
        <f t="shared" si="12"/>
        <v>0</v>
      </c>
      <c r="BB284" s="107"/>
    </row>
    <row r="285" spans="1:54" ht="19.5" customHeight="1">
      <c r="A285" s="6">
        <v>282</v>
      </c>
      <c r="B285" s="105"/>
      <c r="C285" s="106"/>
      <c r="D285" s="107"/>
      <c r="E285" s="107"/>
      <c r="F285" s="106"/>
      <c r="G285" s="107"/>
      <c r="H285" s="107"/>
      <c r="I285" s="107"/>
      <c r="J285" s="106"/>
      <c r="K285" s="107"/>
      <c r="L285" s="106"/>
      <c r="M285" s="107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  <c r="AB285" s="108"/>
      <c r="AC285" s="108"/>
      <c r="AD285" s="108"/>
      <c r="AE285" s="108"/>
      <c r="AF285" s="108"/>
      <c r="AG285" s="108"/>
      <c r="AH285" s="108"/>
      <c r="AI285" s="108"/>
      <c r="AJ285" s="108"/>
      <c r="AK285" s="108"/>
      <c r="AL285" s="108"/>
      <c r="AM285" s="108"/>
      <c r="AN285" s="108"/>
      <c r="AO285" s="108"/>
      <c r="AP285" s="108"/>
      <c r="AQ285" s="108"/>
      <c r="AR285" s="108"/>
      <c r="AS285" s="108"/>
      <c r="AT285" s="108"/>
      <c r="AU285" s="108"/>
      <c r="AV285" s="108"/>
      <c r="AW285" s="108"/>
      <c r="AX285" s="108"/>
      <c r="AY285" s="108"/>
      <c r="AZ285" s="108"/>
      <c r="BA285" s="98">
        <f t="shared" si="12"/>
        <v>0</v>
      </c>
      <c r="BB285" s="107"/>
    </row>
    <row r="286" spans="1:54" ht="19.5" customHeight="1">
      <c r="A286" s="6">
        <v>283</v>
      </c>
      <c r="B286" s="105"/>
      <c r="C286" s="106"/>
      <c r="D286" s="107"/>
      <c r="E286" s="107"/>
      <c r="F286" s="106"/>
      <c r="G286" s="107"/>
      <c r="H286" s="107"/>
      <c r="I286" s="107"/>
      <c r="J286" s="106"/>
      <c r="K286" s="107"/>
      <c r="L286" s="106"/>
      <c r="M286" s="107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08"/>
      <c r="AD286" s="108"/>
      <c r="AE286" s="108"/>
      <c r="AF286" s="108"/>
      <c r="AG286" s="108"/>
      <c r="AH286" s="108"/>
      <c r="AI286" s="108"/>
      <c r="AJ286" s="108"/>
      <c r="AK286" s="108"/>
      <c r="AL286" s="108"/>
      <c r="AM286" s="108"/>
      <c r="AN286" s="108"/>
      <c r="AO286" s="108"/>
      <c r="AP286" s="108"/>
      <c r="AQ286" s="108"/>
      <c r="AR286" s="108"/>
      <c r="AS286" s="108"/>
      <c r="AT286" s="108"/>
      <c r="AU286" s="108"/>
      <c r="AV286" s="108"/>
      <c r="AW286" s="108"/>
      <c r="AX286" s="108"/>
      <c r="AY286" s="108"/>
      <c r="AZ286" s="108"/>
      <c r="BA286" s="98">
        <f t="shared" si="12"/>
        <v>0</v>
      </c>
      <c r="BB286" s="107"/>
    </row>
    <row r="287" spans="1:54" ht="19.5" customHeight="1">
      <c r="A287" s="6">
        <v>284</v>
      </c>
      <c r="B287" s="105"/>
      <c r="C287" s="106"/>
      <c r="D287" s="107"/>
      <c r="E287" s="107"/>
      <c r="F287" s="106"/>
      <c r="G287" s="107"/>
      <c r="H287" s="107"/>
      <c r="I287" s="107"/>
      <c r="J287" s="106"/>
      <c r="K287" s="107"/>
      <c r="L287" s="106"/>
      <c r="M287" s="107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  <c r="AB287" s="108"/>
      <c r="AC287" s="108"/>
      <c r="AD287" s="108"/>
      <c r="AE287" s="108"/>
      <c r="AF287" s="108"/>
      <c r="AG287" s="108"/>
      <c r="AH287" s="108"/>
      <c r="AI287" s="108"/>
      <c r="AJ287" s="108"/>
      <c r="AK287" s="108"/>
      <c r="AL287" s="108"/>
      <c r="AM287" s="108"/>
      <c r="AN287" s="108"/>
      <c r="AO287" s="108"/>
      <c r="AP287" s="108"/>
      <c r="AQ287" s="108"/>
      <c r="AR287" s="108"/>
      <c r="AS287" s="108"/>
      <c r="AT287" s="108"/>
      <c r="AU287" s="108"/>
      <c r="AV287" s="108"/>
      <c r="AW287" s="108"/>
      <c r="AX287" s="108"/>
      <c r="AY287" s="108"/>
      <c r="AZ287" s="108"/>
      <c r="BA287" s="98">
        <f t="shared" si="12"/>
        <v>0</v>
      </c>
      <c r="BB287" s="107"/>
    </row>
    <row r="288" spans="1:54" ht="19.5" customHeight="1">
      <c r="A288" s="6">
        <v>285</v>
      </c>
      <c r="B288" s="105"/>
      <c r="C288" s="106"/>
      <c r="D288" s="107"/>
      <c r="E288" s="107"/>
      <c r="F288" s="106"/>
      <c r="G288" s="107"/>
      <c r="H288" s="107"/>
      <c r="I288" s="107"/>
      <c r="J288" s="106"/>
      <c r="K288" s="107"/>
      <c r="L288" s="106"/>
      <c r="M288" s="107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  <c r="AB288" s="108"/>
      <c r="AC288" s="108"/>
      <c r="AD288" s="108"/>
      <c r="AE288" s="108"/>
      <c r="AF288" s="108"/>
      <c r="AG288" s="108"/>
      <c r="AH288" s="108"/>
      <c r="AI288" s="108"/>
      <c r="AJ288" s="108"/>
      <c r="AK288" s="108"/>
      <c r="AL288" s="108"/>
      <c r="AM288" s="108"/>
      <c r="AN288" s="108"/>
      <c r="AO288" s="108"/>
      <c r="AP288" s="108"/>
      <c r="AQ288" s="108"/>
      <c r="AR288" s="108"/>
      <c r="AS288" s="108"/>
      <c r="AT288" s="108"/>
      <c r="AU288" s="108"/>
      <c r="AV288" s="108"/>
      <c r="AW288" s="108"/>
      <c r="AX288" s="108"/>
      <c r="AY288" s="108"/>
      <c r="AZ288" s="108"/>
      <c r="BA288" s="98">
        <f t="shared" si="12"/>
        <v>0</v>
      </c>
      <c r="BB288" s="107"/>
    </row>
    <row r="289" spans="1:54" ht="19.5" customHeight="1">
      <c r="A289" s="6">
        <v>286</v>
      </c>
      <c r="B289" s="105"/>
      <c r="C289" s="106"/>
      <c r="D289" s="107"/>
      <c r="E289" s="107"/>
      <c r="F289" s="106"/>
      <c r="G289" s="107"/>
      <c r="H289" s="107"/>
      <c r="I289" s="107"/>
      <c r="J289" s="106"/>
      <c r="K289" s="107"/>
      <c r="L289" s="106"/>
      <c r="M289" s="107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  <c r="AB289" s="108"/>
      <c r="AC289" s="108"/>
      <c r="AD289" s="108"/>
      <c r="AE289" s="108"/>
      <c r="AF289" s="108"/>
      <c r="AG289" s="108"/>
      <c r="AH289" s="108"/>
      <c r="AI289" s="108"/>
      <c r="AJ289" s="108"/>
      <c r="AK289" s="108"/>
      <c r="AL289" s="108"/>
      <c r="AM289" s="108"/>
      <c r="AN289" s="108"/>
      <c r="AO289" s="108"/>
      <c r="AP289" s="108"/>
      <c r="AQ289" s="108"/>
      <c r="AR289" s="108"/>
      <c r="AS289" s="108"/>
      <c r="AT289" s="108"/>
      <c r="AU289" s="108"/>
      <c r="AV289" s="108"/>
      <c r="AW289" s="108"/>
      <c r="AX289" s="108"/>
      <c r="AY289" s="108"/>
      <c r="AZ289" s="108"/>
      <c r="BA289" s="98">
        <f t="shared" si="12"/>
        <v>0</v>
      </c>
      <c r="BB289" s="107"/>
    </row>
    <row r="290" spans="1:54" ht="19.5" customHeight="1">
      <c r="A290" s="6">
        <v>287</v>
      </c>
      <c r="B290" s="105"/>
      <c r="C290" s="106"/>
      <c r="D290" s="107"/>
      <c r="E290" s="107"/>
      <c r="F290" s="106"/>
      <c r="G290" s="107"/>
      <c r="H290" s="107"/>
      <c r="I290" s="107"/>
      <c r="J290" s="106"/>
      <c r="K290" s="107"/>
      <c r="L290" s="106"/>
      <c r="M290" s="107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08"/>
      <c r="AH290" s="108"/>
      <c r="AI290" s="108"/>
      <c r="AJ290" s="108"/>
      <c r="AK290" s="108"/>
      <c r="AL290" s="108"/>
      <c r="AM290" s="108"/>
      <c r="AN290" s="108"/>
      <c r="AO290" s="108"/>
      <c r="AP290" s="108"/>
      <c r="AQ290" s="108"/>
      <c r="AR290" s="108"/>
      <c r="AS290" s="108"/>
      <c r="AT290" s="108"/>
      <c r="AU290" s="108"/>
      <c r="AV290" s="108"/>
      <c r="AW290" s="108"/>
      <c r="AX290" s="108"/>
      <c r="AY290" s="108"/>
      <c r="AZ290" s="108"/>
      <c r="BA290" s="98">
        <f t="shared" si="12"/>
        <v>0</v>
      </c>
      <c r="BB290" s="107"/>
    </row>
    <row r="291" spans="1:54" ht="19.5" customHeight="1">
      <c r="A291" s="6">
        <v>288</v>
      </c>
      <c r="B291" s="105"/>
      <c r="C291" s="106"/>
      <c r="D291" s="107"/>
      <c r="E291" s="107"/>
      <c r="F291" s="106"/>
      <c r="G291" s="107"/>
      <c r="H291" s="107"/>
      <c r="I291" s="107"/>
      <c r="J291" s="106"/>
      <c r="K291" s="107"/>
      <c r="L291" s="106"/>
      <c r="M291" s="107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  <c r="AB291" s="108"/>
      <c r="AC291" s="108"/>
      <c r="AD291" s="108"/>
      <c r="AE291" s="108"/>
      <c r="AF291" s="108"/>
      <c r="AG291" s="108"/>
      <c r="AH291" s="108"/>
      <c r="AI291" s="108"/>
      <c r="AJ291" s="108"/>
      <c r="AK291" s="108"/>
      <c r="AL291" s="108"/>
      <c r="AM291" s="108"/>
      <c r="AN291" s="108"/>
      <c r="AO291" s="108"/>
      <c r="AP291" s="108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08"/>
      <c r="BA291" s="98">
        <f t="shared" si="12"/>
        <v>0</v>
      </c>
      <c r="BB291" s="107"/>
    </row>
    <row r="292" spans="1:54" ht="19.5" customHeight="1">
      <c r="A292" s="6">
        <v>289</v>
      </c>
      <c r="B292" s="105"/>
      <c r="C292" s="106"/>
      <c r="D292" s="107"/>
      <c r="E292" s="107"/>
      <c r="F292" s="106"/>
      <c r="G292" s="107"/>
      <c r="H292" s="107"/>
      <c r="I292" s="107"/>
      <c r="J292" s="106"/>
      <c r="K292" s="107"/>
      <c r="L292" s="106"/>
      <c r="M292" s="107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  <c r="AB292" s="108"/>
      <c r="AC292" s="108"/>
      <c r="AD292" s="108"/>
      <c r="AE292" s="108"/>
      <c r="AF292" s="108"/>
      <c r="AG292" s="108"/>
      <c r="AH292" s="108"/>
      <c r="AI292" s="108"/>
      <c r="AJ292" s="108"/>
      <c r="AK292" s="108"/>
      <c r="AL292" s="108"/>
      <c r="AM292" s="108"/>
      <c r="AN292" s="108"/>
      <c r="AO292" s="108"/>
      <c r="AP292" s="108"/>
      <c r="AQ292" s="108"/>
      <c r="AR292" s="108"/>
      <c r="AS292" s="108"/>
      <c r="AT292" s="108"/>
      <c r="AU292" s="108"/>
      <c r="AV292" s="108"/>
      <c r="AW292" s="108"/>
      <c r="AX292" s="108"/>
      <c r="AY292" s="108"/>
      <c r="AZ292" s="108"/>
      <c r="BA292" s="98">
        <f t="shared" si="12"/>
        <v>0</v>
      </c>
      <c r="BB292" s="107"/>
    </row>
    <row r="293" spans="1:54" ht="19.5" customHeight="1">
      <c r="A293" s="6">
        <v>290</v>
      </c>
      <c r="B293" s="105"/>
      <c r="C293" s="106"/>
      <c r="D293" s="107"/>
      <c r="E293" s="107"/>
      <c r="F293" s="106"/>
      <c r="G293" s="107"/>
      <c r="H293" s="107"/>
      <c r="I293" s="107"/>
      <c r="J293" s="106"/>
      <c r="K293" s="107"/>
      <c r="L293" s="106"/>
      <c r="M293" s="107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  <c r="AB293" s="108"/>
      <c r="AC293" s="108"/>
      <c r="AD293" s="108"/>
      <c r="AE293" s="108"/>
      <c r="AF293" s="108"/>
      <c r="AG293" s="108"/>
      <c r="AH293" s="108"/>
      <c r="AI293" s="108"/>
      <c r="AJ293" s="108"/>
      <c r="AK293" s="108"/>
      <c r="AL293" s="108"/>
      <c r="AM293" s="108"/>
      <c r="AN293" s="108"/>
      <c r="AO293" s="108"/>
      <c r="AP293" s="108"/>
      <c r="AQ293" s="108"/>
      <c r="AR293" s="108"/>
      <c r="AS293" s="108"/>
      <c r="AT293" s="108"/>
      <c r="AU293" s="108"/>
      <c r="AV293" s="108"/>
      <c r="AW293" s="108"/>
      <c r="AX293" s="108"/>
      <c r="AY293" s="108"/>
      <c r="AZ293" s="108"/>
      <c r="BA293" s="98">
        <f t="shared" si="12"/>
        <v>0</v>
      </c>
      <c r="BB293" s="107"/>
    </row>
    <row r="294" spans="1:54" ht="19.5" customHeight="1">
      <c r="A294" s="6">
        <v>291</v>
      </c>
      <c r="B294" s="105"/>
      <c r="C294" s="106"/>
      <c r="D294" s="107"/>
      <c r="E294" s="107"/>
      <c r="F294" s="106"/>
      <c r="G294" s="107"/>
      <c r="H294" s="107"/>
      <c r="I294" s="107"/>
      <c r="J294" s="106"/>
      <c r="K294" s="107"/>
      <c r="L294" s="106"/>
      <c r="M294" s="107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  <c r="AB294" s="108"/>
      <c r="AC294" s="108"/>
      <c r="AD294" s="108"/>
      <c r="AE294" s="108"/>
      <c r="AF294" s="108"/>
      <c r="AG294" s="108"/>
      <c r="AH294" s="108"/>
      <c r="AI294" s="108"/>
      <c r="AJ294" s="108"/>
      <c r="AK294" s="108"/>
      <c r="AL294" s="108"/>
      <c r="AM294" s="108"/>
      <c r="AN294" s="108"/>
      <c r="AO294" s="108"/>
      <c r="AP294" s="108"/>
      <c r="AQ294" s="108"/>
      <c r="AR294" s="108"/>
      <c r="AS294" s="108"/>
      <c r="AT294" s="108"/>
      <c r="AU294" s="108"/>
      <c r="AV294" s="108"/>
      <c r="AW294" s="108"/>
      <c r="AX294" s="108"/>
      <c r="AY294" s="108"/>
      <c r="AZ294" s="108"/>
      <c r="BA294" s="98">
        <f t="shared" si="12"/>
        <v>0</v>
      </c>
      <c r="BB294" s="107"/>
    </row>
    <row r="295" spans="1:54" ht="19.5" customHeight="1">
      <c r="A295" s="6">
        <v>292</v>
      </c>
      <c r="B295" s="105"/>
      <c r="C295" s="106"/>
      <c r="D295" s="107"/>
      <c r="E295" s="107"/>
      <c r="F295" s="106"/>
      <c r="G295" s="107"/>
      <c r="H295" s="107"/>
      <c r="I295" s="107"/>
      <c r="J295" s="106"/>
      <c r="K295" s="107"/>
      <c r="L295" s="106"/>
      <c r="M295" s="107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  <c r="AB295" s="108"/>
      <c r="AC295" s="108"/>
      <c r="AD295" s="108"/>
      <c r="AE295" s="108"/>
      <c r="AF295" s="108"/>
      <c r="AG295" s="108"/>
      <c r="AH295" s="108"/>
      <c r="AI295" s="108"/>
      <c r="AJ295" s="108"/>
      <c r="AK295" s="108"/>
      <c r="AL295" s="108"/>
      <c r="AM295" s="108"/>
      <c r="AN295" s="108"/>
      <c r="AO295" s="108"/>
      <c r="AP295" s="108"/>
      <c r="AQ295" s="108"/>
      <c r="AR295" s="108"/>
      <c r="AS295" s="108"/>
      <c r="AT295" s="108"/>
      <c r="AU295" s="108"/>
      <c r="AV295" s="108"/>
      <c r="AW295" s="108"/>
      <c r="AX295" s="108"/>
      <c r="AY295" s="108"/>
      <c r="AZ295" s="108"/>
      <c r="BA295" s="98">
        <f t="shared" si="12"/>
        <v>0</v>
      </c>
      <c r="BB295" s="107"/>
    </row>
    <row r="296" spans="1:54" ht="19.5" customHeight="1">
      <c r="A296" s="6">
        <v>293</v>
      </c>
      <c r="B296" s="105"/>
      <c r="C296" s="106"/>
      <c r="D296" s="107"/>
      <c r="E296" s="107"/>
      <c r="F296" s="106"/>
      <c r="G296" s="107"/>
      <c r="H296" s="107"/>
      <c r="I296" s="107"/>
      <c r="J296" s="106"/>
      <c r="K296" s="107"/>
      <c r="L296" s="106"/>
      <c r="M296" s="107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08"/>
      <c r="AE296" s="108"/>
      <c r="AF296" s="108"/>
      <c r="AG296" s="108"/>
      <c r="AH296" s="108"/>
      <c r="AI296" s="108"/>
      <c r="AJ296" s="108"/>
      <c r="AK296" s="108"/>
      <c r="AL296" s="108"/>
      <c r="AM296" s="108"/>
      <c r="AN296" s="108"/>
      <c r="AO296" s="108"/>
      <c r="AP296" s="108"/>
      <c r="AQ296" s="108"/>
      <c r="AR296" s="108"/>
      <c r="AS296" s="108"/>
      <c r="AT296" s="108"/>
      <c r="AU296" s="108"/>
      <c r="AV296" s="108"/>
      <c r="AW296" s="108"/>
      <c r="AX296" s="108"/>
      <c r="AY296" s="108"/>
      <c r="AZ296" s="108"/>
      <c r="BA296" s="98">
        <f t="shared" si="12"/>
        <v>0</v>
      </c>
      <c r="BB296" s="107"/>
    </row>
    <row r="297" spans="1:54" ht="19.5" customHeight="1">
      <c r="A297" s="6">
        <v>294</v>
      </c>
      <c r="B297" s="105"/>
      <c r="C297" s="106"/>
      <c r="D297" s="107"/>
      <c r="E297" s="107"/>
      <c r="F297" s="106"/>
      <c r="G297" s="107"/>
      <c r="H297" s="107"/>
      <c r="I297" s="107"/>
      <c r="J297" s="106"/>
      <c r="K297" s="107"/>
      <c r="L297" s="106"/>
      <c r="M297" s="107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08"/>
      <c r="AI297" s="108"/>
      <c r="AJ297" s="108"/>
      <c r="AK297" s="108"/>
      <c r="AL297" s="108"/>
      <c r="AM297" s="108"/>
      <c r="AN297" s="108"/>
      <c r="AO297" s="108"/>
      <c r="AP297" s="108"/>
      <c r="AQ297" s="108"/>
      <c r="AR297" s="108"/>
      <c r="AS297" s="108"/>
      <c r="AT297" s="108"/>
      <c r="AU297" s="108"/>
      <c r="AV297" s="108"/>
      <c r="AW297" s="108"/>
      <c r="AX297" s="108"/>
      <c r="AY297" s="108"/>
      <c r="AZ297" s="108"/>
      <c r="BA297" s="98">
        <f t="shared" si="12"/>
        <v>0</v>
      </c>
      <c r="BB297" s="107"/>
    </row>
    <row r="298" spans="1:54" ht="19.5" customHeight="1">
      <c r="A298" s="6">
        <v>295</v>
      </c>
      <c r="B298" s="105"/>
      <c r="C298" s="106"/>
      <c r="D298" s="107"/>
      <c r="E298" s="107"/>
      <c r="F298" s="106"/>
      <c r="G298" s="107"/>
      <c r="H298" s="107"/>
      <c r="I298" s="107"/>
      <c r="J298" s="106"/>
      <c r="K298" s="107"/>
      <c r="L298" s="106"/>
      <c r="M298" s="107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08"/>
      <c r="AI298" s="108"/>
      <c r="AJ298" s="108"/>
      <c r="AK298" s="108"/>
      <c r="AL298" s="108"/>
      <c r="AM298" s="108"/>
      <c r="AN298" s="108"/>
      <c r="AO298" s="108"/>
      <c r="AP298" s="108"/>
      <c r="AQ298" s="108"/>
      <c r="AR298" s="108"/>
      <c r="AS298" s="108"/>
      <c r="AT298" s="108"/>
      <c r="AU298" s="108"/>
      <c r="AV298" s="108"/>
      <c r="AW298" s="108"/>
      <c r="AX298" s="108"/>
      <c r="AY298" s="108"/>
      <c r="AZ298" s="108"/>
      <c r="BA298" s="98">
        <f t="shared" si="12"/>
        <v>0</v>
      </c>
      <c r="BB298" s="107"/>
    </row>
    <row r="299" spans="1:54" ht="19.5" customHeight="1">
      <c r="A299" s="6">
        <v>296</v>
      </c>
      <c r="B299" s="105"/>
      <c r="C299" s="106"/>
      <c r="D299" s="107"/>
      <c r="E299" s="107"/>
      <c r="F299" s="106"/>
      <c r="G299" s="107"/>
      <c r="H299" s="107"/>
      <c r="I299" s="107"/>
      <c r="J299" s="106"/>
      <c r="K299" s="107"/>
      <c r="L299" s="106"/>
      <c r="M299" s="107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  <c r="AB299" s="108"/>
      <c r="AC299" s="108"/>
      <c r="AD299" s="108"/>
      <c r="AE299" s="108"/>
      <c r="AF299" s="108"/>
      <c r="AG299" s="108"/>
      <c r="AH299" s="108"/>
      <c r="AI299" s="108"/>
      <c r="AJ299" s="108"/>
      <c r="AK299" s="108"/>
      <c r="AL299" s="108"/>
      <c r="AM299" s="108"/>
      <c r="AN299" s="108"/>
      <c r="AO299" s="108"/>
      <c r="AP299" s="108"/>
      <c r="AQ299" s="108"/>
      <c r="AR299" s="108"/>
      <c r="AS299" s="108"/>
      <c r="AT299" s="108"/>
      <c r="AU299" s="108"/>
      <c r="AV299" s="108"/>
      <c r="AW299" s="108"/>
      <c r="AX299" s="108"/>
      <c r="AY299" s="108"/>
      <c r="AZ299" s="108"/>
      <c r="BA299" s="98">
        <f t="shared" si="12"/>
        <v>0</v>
      </c>
      <c r="BB299" s="107"/>
    </row>
    <row r="300" spans="1:54" ht="19.5" customHeight="1">
      <c r="A300" s="6">
        <v>297</v>
      </c>
      <c r="B300" s="105"/>
      <c r="C300" s="106"/>
      <c r="D300" s="107"/>
      <c r="E300" s="107"/>
      <c r="F300" s="106"/>
      <c r="G300" s="107"/>
      <c r="H300" s="107"/>
      <c r="I300" s="107"/>
      <c r="J300" s="106"/>
      <c r="K300" s="107"/>
      <c r="L300" s="106"/>
      <c r="M300" s="107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  <c r="AB300" s="108"/>
      <c r="AC300" s="108"/>
      <c r="AD300" s="108"/>
      <c r="AE300" s="108"/>
      <c r="AF300" s="108"/>
      <c r="AG300" s="108"/>
      <c r="AH300" s="108"/>
      <c r="AI300" s="108"/>
      <c r="AJ300" s="108"/>
      <c r="AK300" s="108"/>
      <c r="AL300" s="108"/>
      <c r="AM300" s="108"/>
      <c r="AN300" s="108"/>
      <c r="AO300" s="108"/>
      <c r="AP300" s="108"/>
      <c r="AQ300" s="108"/>
      <c r="AR300" s="108"/>
      <c r="AS300" s="108"/>
      <c r="AT300" s="108"/>
      <c r="AU300" s="108"/>
      <c r="AV300" s="108"/>
      <c r="AW300" s="108"/>
      <c r="AX300" s="108"/>
      <c r="AY300" s="108"/>
      <c r="AZ300" s="108"/>
      <c r="BA300" s="98">
        <f t="shared" si="12"/>
        <v>0</v>
      </c>
      <c r="BB300" s="107"/>
    </row>
    <row r="301" spans="1:54" ht="19.5" customHeight="1">
      <c r="A301" s="6">
        <v>298</v>
      </c>
      <c r="B301" s="105"/>
      <c r="C301" s="106"/>
      <c r="D301" s="107"/>
      <c r="E301" s="107"/>
      <c r="F301" s="106"/>
      <c r="G301" s="107"/>
      <c r="H301" s="107"/>
      <c r="I301" s="107"/>
      <c r="J301" s="106"/>
      <c r="K301" s="107"/>
      <c r="L301" s="106"/>
      <c r="M301" s="107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  <c r="AB301" s="108"/>
      <c r="AC301" s="108"/>
      <c r="AD301" s="108"/>
      <c r="AE301" s="108"/>
      <c r="AF301" s="108"/>
      <c r="AG301" s="108"/>
      <c r="AH301" s="108"/>
      <c r="AI301" s="108"/>
      <c r="AJ301" s="108"/>
      <c r="AK301" s="108"/>
      <c r="AL301" s="108"/>
      <c r="AM301" s="108"/>
      <c r="AN301" s="108"/>
      <c r="AO301" s="108"/>
      <c r="AP301" s="108"/>
      <c r="AQ301" s="108"/>
      <c r="AR301" s="108"/>
      <c r="AS301" s="108"/>
      <c r="AT301" s="108"/>
      <c r="AU301" s="108"/>
      <c r="AV301" s="108"/>
      <c r="AW301" s="108"/>
      <c r="AX301" s="108"/>
      <c r="AY301" s="108"/>
      <c r="AZ301" s="108"/>
      <c r="BA301" s="98">
        <f t="shared" si="12"/>
        <v>0</v>
      </c>
      <c r="BB301" s="107"/>
    </row>
    <row r="302" spans="1:54" ht="19.5" customHeight="1">
      <c r="A302" s="6">
        <v>299</v>
      </c>
      <c r="B302" s="105"/>
      <c r="C302" s="106"/>
      <c r="D302" s="107"/>
      <c r="E302" s="107"/>
      <c r="F302" s="106"/>
      <c r="G302" s="107"/>
      <c r="H302" s="107"/>
      <c r="I302" s="107"/>
      <c r="J302" s="106"/>
      <c r="K302" s="107"/>
      <c r="L302" s="106"/>
      <c r="M302" s="107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08"/>
      <c r="AH302" s="108"/>
      <c r="AI302" s="108"/>
      <c r="AJ302" s="108"/>
      <c r="AK302" s="108"/>
      <c r="AL302" s="108"/>
      <c r="AM302" s="108"/>
      <c r="AN302" s="108"/>
      <c r="AO302" s="108"/>
      <c r="AP302" s="108"/>
      <c r="AQ302" s="108"/>
      <c r="AR302" s="108"/>
      <c r="AS302" s="108"/>
      <c r="AT302" s="108"/>
      <c r="AU302" s="108"/>
      <c r="AV302" s="108"/>
      <c r="AW302" s="108"/>
      <c r="AX302" s="108"/>
      <c r="AY302" s="108"/>
      <c r="AZ302" s="108"/>
      <c r="BA302" s="98">
        <f t="shared" si="12"/>
        <v>0</v>
      </c>
      <c r="BB302" s="107"/>
    </row>
    <row r="303" spans="1:54" ht="19.5" customHeight="1">
      <c r="A303" s="6">
        <v>300</v>
      </c>
      <c r="B303" s="105"/>
      <c r="C303" s="106"/>
      <c r="D303" s="107"/>
      <c r="E303" s="107"/>
      <c r="F303" s="106"/>
      <c r="G303" s="107"/>
      <c r="H303" s="107"/>
      <c r="I303" s="107"/>
      <c r="J303" s="106"/>
      <c r="K303" s="107"/>
      <c r="L303" s="106"/>
      <c r="M303" s="107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  <c r="AB303" s="108"/>
      <c r="AC303" s="108"/>
      <c r="AD303" s="108"/>
      <c r="AE303" s="108"/>
      <c r="AF303" s="108"/>
      <c r="AG303" s="108"/>
      <c r="AH303" s="108"/>
      <c r="AI303" s="108"/>
      <c r="AJ303" s="108"/>
      <c r="AK303" s="108"/>
      <c r="AL303" s="108"/>
      <c r="AM303" s="108"/>
      <c r="AN303" s="108"/>
      <c r="AO303" s="108"/>
      <c r="AP303" s="108"/>
      <c r="AQ303" s="108"/>
      <c r="AR303" s="108"/>
      <c r="AS303" s="108"/>
      <c r="AT303" s="108"/>
      <c r="AU303" s="108"/>
      <c r="AV303" s="108"/>
      <c r="AW303" s="108"/>
      <c r="AX303" s="108"/>
      <c r="AY303" s="108"/>
      <c r="AZ303" s="108"/>
      <c r="BA303" s="98">
        <f t="shared" si="12"/>
        <v>0</v>
      </c>
      <c r="BB303" s="107"/>
    </row>
    <row r="304" spans="1:54" ht="19.5" customHeight="1">
      <c r="A304" s="6">
        <v>301</v>
      </c>
      <c r="B304" s="105"/>
      <c r="C304" s="106"/>
      <c r="D304" s="107"/>
      <c r="E304" s="107"/>
      <c r="F304" s="106"/>
      <c r="G304" s="107"/>
      <c r="H304" s="107"/>
      <c r="I304" s="107"/>
      <c r="J304" s="106"/>
      <c r="K304" s="107"/>
      <c r="L304" s="106"/>
      <c r="M304" s="107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  <c r="AB304" s="108"/>
      <c r="AC304" s="108"/>
      <c r="AD304" s="108"/>
      <c r="AE304" s="108"/>
      <c r="AF304" s="108"/>
      <c r="AG304" s="108"/>
      <c r="AH304" s="108"/>
      <c r="AI304" s="108"/>
      <c r="AJ304" s="108"/>
      <c r="AK304" s="108"/>
      <c r="AL304" s="108"/>
      <c r="AM304" s="108"/>
      <c r="AN304" s="108"/>
      <c r="AO304" s="108"/>
      <c r="AP304" s="108"/>
      <c r="AQ304" s="108"/>
      <c r="AR304" s="108"/>
      <c r="AS304" s="108"/>
      <c r="AT304" s="108"/>
      <c r="AU304" s="108"/>
      <c r="AV304" s="108"/>
      <c r="AW304" s="108"/>
      <c r="AX304" s="108"/>
      <c r="AY304" s="108"/>
      <c r="AZ304" s="108"/>
      <c r="BA304" s="98">
        <f t="shared" si="12"/>
        <v>0</v>
      </c>
      <c r="BB304" s="107"/>
    </row>
    <row r="305" spans="1:54" ht="19.5" customHeight="1">
      <c r="A305" s="6">
        <v>302</v>
      </c>
      <c r="B305" s="105"/>
      <c r="C305" s="106"/>
      <c r="D305" s="107"/>
      <c r="E305" s="107"/>
      <c r="F305" s="106"/>
      <c r="G305" s="107"/>
      <c r="H305" s="107"/>
      <c r="I305" s="107"/>
      <c r="J305" s="106"/>
      <c r="K305" s="107"/>
      <c r="L305" s="106"/>
      <c r="M305" s="107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  <c r="AB305" s="108"/>
      <c r="AC305" s="108"/>
      <c r="AD305" s="108"/>
      <c r="AE305" s="108"/>
      <c r="AF305" s="108"/>
      <c r="AG305" s="108"/>
      <c r="AH305" s="108"/>
      <c r="AI305" s="108"/>
      <c r="AJ305" s="108"/>
      <c r="AK305" s="108"/>
      <c r="AL305" s="108"/>
      <c r="AM305" s="108"/>
      <c r="AN305" s="108"/>
      <c r="AO305" s="108"/>
      <c r="AP305" s="108"/>
      <c r="AQ305" s="108"/>
      <c r="AR305" s="108"/>
      <c r="AS305" s="108"/>
      <c r="AT305" s="108"/>
      <c r="AU305" s="108"/>
      <c r="AV305" s="108"/>
      <c r="AW305" s="108"/>
      <c r="AX305" s="108"/>
      <c r="AY305" s="108"/>
      <c r="AZ305" s="108"/>
      <c r="BA305" s="98">
        <f t="shared" si="12"/>
        <v>0</v>
      </c>
      <c r="BB305" s="107"/>
    </row>
    <row r="306" spans="1:54" ht="19.5" customHeight="1">
      <c r="A306" s="6">
        <v>303</v>
      </c>
      <c r="B306" s="105"/>
      <c r="C306" s="106"/>
      <c r="D306" s="107"/>
      <c r="E306" s="107"/>
      <c r="F306" s="106"/>
      <c r="G306" s="107"/>
      <c r="H306" s="107"/>
      <c r="I306" s="107"/>
      <c r="J306" s="106"/>
      <c r="K306" s="107"/>
      <c r="L306" s="106"/>
      <c r="M306" s="107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  <c r="AB306" s="108"/>
      <c r="AC306" s="108"/>
      <c r="AD306" s="108"/>
      <c r="AE306" s="108"/>
      <c r="AF306" s="108"/>
      <c r="AG306" s="108"/>
      <c r="AH306" s="108"/>
      <c r="AI306" s="108"/>
      <c r="AJ306" s="108"/>
      <c r="AK306" s="108"/>
      <c r="AL306" s="108"/>
      <c r="AM306" s="108"/>
      <c r="AN306" s="108"/>
      <c r="AO306" s="108"/>
      <c r="AP306" s="108"/>
      <c r="AQ306" s="108"/>
      <c r="AR306" s="108"/>
      <c r="AS306" s="108"/>
      <c r="AT306" s="108"/>
      <c r="AU306" s="108"/>
      <c r="AV306" s="108"/>
      <c r="AW306" s="108"/>
      <c r="AX306" s="108"/>
      <c r="AY306" s="108"/>
      <c r="AZ306" s="108"/>
      <c r="BA306" s="98">
        <f t="shared" si="12"/>
        <v>0</v>
      </c>
      <c r="BB306" s="107"/>
    </row>
    <row r="307" spans="1:54" ht="19.5" customHeight="1">
      <c r="A307" s="6">
        <v>304</v>
      </c>
      <c r="B307" s="105"/>
      <c r="C307" s="106"/>
      <c r="D307" s="107"/>
      <c r="E307" s="107"/>
      <c r="F307" s="106"/>
      <c r="G307" s="107"/>
      <c r="H307" s="107"/>
      <c r="I307" s="107"/>
      <c r="J307" s="106"/>
      <c r="K307" s="107"/>
      <c r="L307" s="106"/>
      <c r="M307" s="107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  <c r="AB307" s="108"/>
      <c r="AC307" s="108"/>
      <c r="AD307" s="108"/>
      <c r="AE307" s="108"/>
      <c r="AF307" s="108"/>
      <c r="AG307" s="108"/>
      <c r="AH307" s="108"/>
      <c r="AI307" s="108"/>
      <c r="AJ307" s="108"/>
      <c r="AK307" s="108"/>
      <c r="AL307" s="108"/>
      <c r="AM307" s="108"/>
      <c r="AN307" s="108"/>
      <c r="AO307" s="108"/>
      <c r="AP307" s="108"/>
      <c r="AQ307" s="108"/>
      <c r="AR307" s="108"/>
      <c r="AS307" s="108"/>
      <c r="AT307" s="108"/>
      <c r="AU307" s="108"/>
      <c r="AV307" s="108"/>
      <c r="AW307" s="108"/>
      <c r="AX307" s="108"/>
      <c r="AY307" s="108"/>
      <c r="AZ307" s="108"/>
      <c r="BA307" s="98">
        <f t="shared" si="12"/>
        <v>0</v>
      </c>
      <c r="BB307" s="107"/>
    </row>
    <row r="308" spans="1:54" ht="19.5" customHeight="1">
      <c r="A308" s="6">
        <v>305</v>
      </c>
      <c r="B308" s="105"/>
      <c r="C308" s="106"/>
      <c r="D308" s="107"/>
      <c r="E308" s="107"/>
      <c r="F308" s="106"/>
      <c r="G308" s="107"/>
      <c r="H308" s="107"/>
      <c r="I308" s="107"/>
      <c r="J308" s="106"/>
      <c r="K308" s="107"/>
      <c r="L308" s="106"/>
      <c r="M308" s="107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  <c r="AB308" s="108"/>
      <c r="AC308" s="108"/>
      <c r="AD308" s="108"/>
      <c r="AE308" s="108"/>
      <c r="AF308" s="108"/>
      <c r="AG308" s="108"/>
      <c r="AH308" s="108"/>
      <c r="AI308" s="108"/>
      <c r="AJ308" s="108"/>
      <c r="AK308" s="108"/>
      <c r="AL308" s="108"/>
      <c r="AM308" s="108"/>
      <c r="AN308" s="108"/>
      <c r="AO308" s="108"/>
      <c r="AP308" s="108"/>
      <c r="AQ308" s="108"/>
      <c r="AR308" s="108"/>
      <c r="AS308" s="108"/>
      <c r="AT308" s="108"/>
      <c r="AU308" s="108"/>
      <c r="AV308" s="108"/>
      <c r="AW308" s="108"/>
      <c r="AX308" s="108"/>
      <c r="AY308" s="108"/>
      <c r="AZ308" s="108"/>
      <c r="BA308" s="98">
        <f t="shared" si="12"/>
        <v>0</v>
      </c>
      <c r="BB308" s="107"/>
    </row>
    <row r="309" spans="1:54" ht="19.5" customHeight="1">
      <c r="A309" s="6">
        <v>306</v>
      </c>
      <c r="B309" s="105"/>
      <c r="C309" s="106"/>
      <c r="D309" s="107"/>
      <c r="E309" s="107"/>
      <c r="F309" s="106"/>
      <c r="G309" s="107"/>
      <c r="H309" s="107"/>
      <c r="I309" s="107"/>
      <c r="J309" s="106"/>
      <c r="K309" s="107"/>
      <c r="L309" s="106"/>
      <c r="M309" s="107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  <c r="AB309" s="108"/>
      <c r="AC309" s="108"/>
      <c r="AD309" s="108"/>
      <c r="AE309" s="108"/>
      <c r="AF309" s="108"/>
      <c r="AG309" s="108"/>
      <c r="AH309" s="108"/>
      <c r="AI309" s="108"/>
      <c r="AJ309" s="108"/>
      <c r="AK309" s="108"/>
      <c r="AL309" s="108"/>
      <c r="AM309" s="108"/>
      <c r="AN309" s="108"/>
      <c r="AO309" s="108"/>
      <c r="AP309" s="108"/>
      <c r="AQ309" s="108"/>
      <c r="AR309" s="108"/>
      <c r="AS309" s="108"/>
      <c r="AT309" s="108"/>
      <c r="AU309" s="108"/>
      <c r="AV309" s="108"/>
      <c r="AW309" s="108"/>
      <c r="AX309" s="108"/>
      <c r="AY309" s="108"/>
      <c r="AZ309" s="108"/>
      <c r="BA309" s="98">
        <f t="shared" si="12"/>
        <v>0</v>
      </c>
      <c r="BB309" s="107"/>
    </row>
    <row r="310" spans="1:54" ht="19.5" customHeight="1">
      <c r="A310" s="6">
        <v>307</v>
      </c>
      <c r="B310" s="105"/>
      <c r="C310" s="106"/>
      <c r="D310" s="107"/>
      <c r="E310" s="107"/>
      <c r="F310" s="106"/>
      <c r="G310" s="107"/>
      <c r="H310" s="107"/>
      <c r="I310" s="107"/>
      <c r="J310" s="106"/>
      <c r="K310" s="107"/>
      <c r="L310" s="106"/>
      <c r="M310" s="107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08"/>
      <c r="AH310" s="108"/>
      <c r="AI310" s="108"/>
      <c r="AJ310" s="108"/>
      <c r="AK310" s="108"/>
      <c r="AL310" s="108"/>
      <c r="AM310" s="108"/>
      <c r="AN310" s="108"/>
      <c r="AO310" s="108"/>
      <c r="AP310" s="108"/>
      <c r="AQ310" s="108"/>
      <c r="AR310" s="108"/>
      <c r="AS310" s="108"/>
      <c r="AT310" s="108"/>
      <c r="AU310" s="108"/>
      <c r="AV310" s="108"/>
      <c r="AW310" s="108"/>
      <c r="AX310" s="108"/>
      <c r="AY310" s="108"/>
      <c r="AZ310" s="108"/>
      <c r="BA310" s="98">
        <f t="shared" si="12"/>
        <v>0</v>
      </c>
      <c r="BB310" s="107"/>
    </row>
    <row r="311" spans="1:54" ht="19.5" customHeight="1">
      <c r="A311" s="6">
        <v>308</v>
      </c>
      <c r="B311" s="105"/>
      <c r="C311" s="106"/>
      <c r="D311" s="107"/>
      <c r="E311" s="107"/>
      <c r="F311" s="106"/>
      <c r="G311" s="107"/>
      <c r="H311" s="107"/>
      <c r="I311" s="107"/>
      <c r="J311" s="106"/>
      <c r="K311" s="107"/>
      <c r="L311" s="106"/>
      <c r="M311" s="107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  <c r="AB311" s="108"/>
      <c r="AC311" s="108"/>
      <c r="AD311" s="108"/>
      <c r="AE311" s="108"/>
      <c r="AF311" s="108"/>
      <c r="AG311" s="108"/>
      <c r="AH311" s="108"/>
      <c r="AI311" s="108"/>
      <c r="AJ311" s="108"/>
      <c r="AK311" s="108"/>
      <c r="AL311" s="108"/>
      <c r="AM311" s="108"/>
      <c r="AN311" s="108"/>
      <c r="AO311" s="108"/>
      <c r="AP311" s="108"/>
      <c r="AQ311" s="108"/>
      <c r="AR311" s="108"/>
      <c r="AS311" s="108"/>
      <c r="AT311" s="108"/>
      <c r="AU311" s="108"/>
      <c r="AV311" s="108"/>
      <c r="AW311" s="108"/>
      <c r="AX311" s="108"/>
      <c r="AY311" s="108"/>
      <c r="AZ311" s="108"/>
      <c r="BA311" s="98">
        <f t="shared" si="12"/>
        <v>0</v>
      </c>
      <c r="BB311" s="107"/>
    </row>
    <row r="312" spans="1:54" ht="19.5" customHeight="1">
      <c r="A312" s="6">
        <v>309</v>
      </c>
      <c r="B312" s="105"/>
      <c r="C312" s="106"/>
      <c r="D312" s="107"/>
      <c r="E312" s="107"/>
      <c r="F312" s="106"/>
      <c r="G312" s="107"/>
      <c r="H312" s="107"/>
      <c r="I312" s="107"/>
      <c r="J312" s="106"/>
      <c r="K312" s="107"/>
      <c r="L312" s="106"/>
      <c r="M312" s="107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  <c r="AB312" s="108"/>
      <c r="AC312" s="108"/>
      <c r="AD312" s="108"/>
      <c r="AE312" s="108"/>
      <c r="AF312" s="108"/>
      <c r="AG312" s="108"/>
      <c r="AH312" s="108"/>
      <c r="AI312" s="108"/>
      <c r="AJ312" s="108"/>
      <c r="AK312" s="108"/>
      <c r="AL312" s="108"/>
      <c r="AM312" s="108"/>
      <c r="AN312" s="108"/>
      <c r="AO312" s="108"/>
      <c r="AP312" s="108"/>
      <c r="AQ312" s="108"/>
      <c r="AR312" s="108"/>
      <c r="AS312" s="108"/>
      <c r="AT312" s="108"/>
      <c r="AU312" s="108"/>
      <c r="AV312" s="108"/>
      <c r="AW312" s="108"/>
      <c r="AX312" s="108"/>
      <c r="AY312" s="108"/>
      <c r="AZ312" s="108"/>
      <c r="BA312" s="98">
        <f t="shared" si="12"/>
        <v>0</v>
      </c>
      <c r="BB312" s="107"/>
    </row>
    <row r="313" spans="1:54" ht="19.5" customHeight="1">
      <c r="A313" s="6">
        <v>310</v>
      </c>
      <c r="B313" s="105"/>
      <c r="C313" s="106"/>
      <c r="D313" s="107"/>
      <c r="E313" s="107"/>
      <c r="F313" s="106"/>
      <c r="G313" s="107"/>
      <c r="H313" s="107"/>
      <c r="I313" s="107"/>
      <c r="J313" s="106"/>
      <c r="K313" s="107"/>
      <c r="L313" s="106"/>
      <c r="M313" s="107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  <c r="AB313" s="108"/>
      <c r="AC313" s="108"/>
      <c r="AD313" s="108"/>
      <c r="AE313" s="108"/>
      <c r="AF313" s="108"/>
      <c r="AG313" s="108"/>
      <c r="AH313" s="108"/>
      <c r="AI313" s="108"/>
      <c r="AJ313" s="108"/>
      <c r="AK313" s="108"/>
      <c r="AL313" s="108"/>
      <c r="AM313" s="108"/>
      <c r="AN313" s="108"/>
      <c r="AO313" s="108"/>
      <c r="AP313" s="108"/>
      <c r="AQ313" s="108"/>
      <c r="AR313" s="108"/>
      <c r="AS313" s="108"/>
      <c r="AT313" s="108"/>
      <c r="AU313" s="108"/>
      <c r="AV313" s="108"/>
      <c r="AW313" s="108"/>
      <c r="AX313" s="108"/>
      <c r="AY313" s="108"/>
      <c r="AZ313" s="108"/>
      <c r="BA313" s="98">
        <f t="shared" si="12"/>
        <v>0</v>
      </c>
      <c r="BB313" s="107"/>
    </row>
    <row r="314" spans="1:54" ht="19.5" customHeight="1">
      <c r="A314" s="6">
        <v>311</v>
      </c>
      <c r="B314" s="105"/>
      <c r="C314" s="106"/>
      <c r="D314" s="107"/>
      <c r="E314" s="107"/>
      <c r="F314" s="106"/>
      <c r="G314" s="107"/>
      <c r="H314" s="107"/>
      <c r="I314" s="107"/>
      <c r="J314" s="106"/>
      <c r="K314" s="107"/>
      <c r="L314" s="106"/>
      <c r="M314" s="107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  <c r="AB314" s="108"/>
      <c r="AC314" s="108"/>
      <c r="AD314" s="108"/>
      <c r="AE314" s="108"/>
      <c r="AF314" s="108"/>
      <c r="AG314" s="108"/>
      <c r="AH314" s="108"/>
      <c r="AI314" s="108"/>
      <c r="AJ314" s="108"/>
      <c r="AK314" s="108"/>
      <c r="AL314" s="108"/>
      <c r="AM314" s="108"/>
      <c r="AN314" s="108"/>
      <c r="AO314" s="108"/>
      <c r="AP314" s="108"/>
      <c r="AQ314" s="108"/>
      <c r="AR314" s="108"/>
      <c r="AS314" s="108"/>
      <c r="AT314" s="108"/>
      <c r="AU314" s="108"/>
      <c r="AV314" s="108"/>
      <c r="AW314" s="108"/>
      <c r="AX314" s="108"/>
      <c r="AY314" s="108"/>
      <c r="AZ314" s="108"/>
      <c r="BA314" s="98">
        <f t="shared" si="12"/>
        <v>0</v>
      </c>
      <c r="BB314" s="107"/>
    </row>
    <row r="315" spans="1:54" ht="19.5" customHeight="1">
      <c r="A315" s="6">
        <v>312</v>
      </c>
      <c r="B315" s="105"/>
      <c r="C315" s="106"/>
      <c r="D315" s="107"/>
      <c r="E315" s="107"/>
      <c r="F315" s="106"/>
      <c r="G315" s="107"/>
      <c r="H315" s="107"/>
      <c r="I315" s="107"/>
      <c r="J315" s="106"/>
      <c r="K315" s="107"/>
      <c r="L315" s="106"/>
      <c r="M315" s="107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  <c r="AB315" s="108"/>
      <c r="AC315" s="108"/>
      <c r="AD315" s="108"/>
      <c r="AE315" s="108"/>
      <c r="AF315" s="108"/>
      <c r="AG315" s="108"/>
      <c r="AH315" s="108"/>
      <c r="AI315" s="108"/>
      <c r="AJ315" s="108"/>
      <c r="AK315" s="108"/>
      <c r="AL315" s="108"/>
      <c r="AM315" s="108"/>
      <c r="AN315" s="108"/>
      <c r="AO315" s="108"/>
      <c r="AP315" s="108"/>
      <c r="AQ315" s="108"/>
      <c r="AR315" s="108"/>
      <c r="AS315" s="108"/>
      <c r="AT315" s="108"/>
      <c r="AU315" s="108"/>
      <c r="AV315" s="108"/>
      <c r="AW315" s="108"/>
      <c r="AX315" s="108"/>
      <c r="AY315" s="108"/>
      <c r="AZ315" s="108"/>
      <c r="BA315" s="98">
        <f t="shared" si="12"/>
        <v>0</v>
      </c>
      <c r="BB315" s="107"/>
    </row>
    <row r="316" spans="1:54" ht="19.5" customHeight="1">
      <c r="A316" s="6">
        <v>313</v>
      </c>
      <c r="B316" s="105"/>
      <c r="C316" s="106"/>
      <c r="D316" s="107"/>
      <c r="E316" s="107"/>
      <c r="F316" s="106"/>
      <c r="G316" s="107"/>
      <c r="H316" s="107"/>
      <c r="I316" s="107"/>
      <c r="J316" s="106"/>
      <c r="K316" s="107"/>
      <c r="L316" s="106"/>
      <c r="M316" s="107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  <c r="AB316" s="108"/>
      <c r="AC316" s="108"/>
      <c r="AD316" s="108"/>
      <c r="AE316" s="108"/>
      <c r="AF316" s="108"/>
      <c r="AG316" s="108"/>
      <c r="AH316" s="108"/>
      <c r="AI316" s="108"/>
      <c r="AJ316" s="108"/>
      <c r="AK316" s="108"/>
      <c r="AL316" s="108"/>
      <c r="AM316" s="108"/>
      <c r="AN316" s="108"/>
      <c r="AO316" s="108"/>
      <c r="AP316" s="108"/>
      <c r="AQ316" s="108"/>
      <c r="AR316" s="108"/>
      <c r="AS316" s="108"/>
      <c r="AT316" s="108"/>
      <c r="AU316" s="108"/>
      <c r="AV316" s="108"/>
      <c r="AW316" s="108"/>
      <c r="AX316" s="108"/>
      <c r="AY316" s="108"/>
      <c r="AZ316" s="108"/>
      <c r="BA316" s="98">
        <f t="shared" si="12"/>
        <v>0</v>
      </c>
      <c r="BB316" s="107"/>
    </row>
    <row r="317" spans="1:54" ht="19.5" customHeight="1">
      <c r="A317" s="6">
        <v>314</v>
      </c>
      <c r="B317" s="105"/>
      <c r="C317" s="106"/>
      <c r="D317" s="107"/>
      <c r="E317" s="107"/>
      <c r="F317" s="106"/>
      <c r="G317" s="107"/>
      <c r="H317" s="107"/>
      <c r="I317" s="107"/>
      <c r="J317" s="106"/>
      <c r="K317" s="107"/>
      <c r="L317" s="106"/>
      <c r="M317" s="107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08"/>
      <c r="AH317" s="108"/>
      <c r="AI317" s="108"/>
      <c r="AJ317" s="108"/>
      <c r="AK317" s="108"/>
      <c r="AL317" s="108"/>
      <c r="AM317" s="108"/>
      <c r="AN317" s="108"/>
      <c r="AO317" s="108"/>
      <c r="AP317" s="108"/>
      <c r="AQ317" s="108"/>
      <c r="AR317" s="108"/>
      <c r="AS317" s="108"/>
      <c r="AT317" s="108"/>
      <c r="AU317" s="108"/>
      <c r="AV317" s="108"/>
      <c r="AW317" s="108"/>
      <c r="AX317" s="108"/>
      <c r="AY317" s="108"/>
      <c r="AZ317" s="108"/>
      <c r="BA317" s="98">
        <f t="shared" si="12"/>
        <v>0</v>
      </c>
      <c r="BB317" s="107"/>
    </row>
    <row r="318" spans="1:54" ht="19.5" customHeight="1">
      <c r="A318" s="6">
        <v>315</v>
      </c>
      <c r="B318" s="105"/>
      <c r="C318" s="106"/>
      <c r="D318" s="107"/>
      <c r="E318" s="107"/>
      <c r="F318" s="106"/>
      <c r="G318" s="107"/>
      <c r="H318" s="107"/>
      <c r="I318" s="107"/>
      <c r="J318" s="106"/>
      <c r="K318" s="107"/>
      <c r="L318" s="106"/>
      <c r="M318" s="107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  <c r="AB318" s="108"/>
      <c r="AC318" s="108"/>
      <c r="AD318" s="108"/>
      <c r="AE318" s="108"/>
      <c r="AF318" s="108"/>
      <c r="AG318" s="108"/>
      <c r="AH318" s="108"/>
      <c r="AI318" s="108"/>
      <c r="AJ318" s="108"/>
      <c r="AK318" s="108"/>
      <c r="AL318" s="108"/>
      <c r="AM318" s="108"/>
      <c r="AN318" s="108"/>
      <c r="AO318" s="108"/>
      <c r="AP318" s="108"/>
      <c r="AQ318" s="108"/>
      <c r="AR318" s="108"/>
      <c r="AS318" s="108"/>
      <c r="AT318" s="108"/>
      <c r="AU318" s="108"/>
      <c r="AV318" s="108"/>
      <c r="AW318" s="108"/>
      <c r="AX318" s="108"/>
      <c r="AY318" s="108"/>
      <c r="AZ318" s="108"/>
      <c r="BA318" s="98">
        <f t="shared" si="12"/>
        <v>0</v>
      </c>
      <c r="BB318" s="107"/>
    </row>
    <row r="319" spans="1:54" ht="19.5" customHeight="1">
      <c r="A319" s="6">
        <v>316</v>
      </c>
      <c r="B319" s="105"/>
      <c r="C319" s="106"/>
      <c r="D319" s="107"/>
      <c r="E319" s="107"/>
      <c r="F319" s="106"/>
      <c r="G319" s="107"/>
      <c r="H319" s="107"/>
      <c r="I319" s="107"/>
      <c r="J319" s="106"/>
      <c r="K319" s="107"/>
      <c r="L319" s="106"/>
      <c r="M319" s="107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  <c r="AB319" s="108"/>
      <c r="AC319" s="108"/>
      <c r="AD319" s="108"/>
      <c r="AE319" s="108"/>
      <c r="AF319" s="108"/>
      <c r="AG319" s="108"/>
      <c r="AH319" s="108"/>
      <c r="AI319" s="108"/>
      <c r="AJ319" s="108"/>
      <c r="AK319" s="108"/>
      <c r="AL319" s="108"/>
      <c r="AM319" s="108"/>
      <c r="AN319" s="108"/>
      <c r="AO319" s="108"/>
      <c r="AP319" s="108"/>
      <c r="AQ319" s="108"/>
      <c r="AR319" s="108"/>
      <c r="AS319" s="108"/>
      <c r="AT319" s="108"/>
      <c r="AU319" s="108"/>
      <c r="AV319" s="108"/>
      <c r="AW319" s="108"/>
      <c r="AX319" s="108"/>
      <c r="AY319" s="108"/>
      <c r="AZ319" s="108"/>
      <c r="BA319" s="98">
        <f t="shared" si="12"/>
        <v>0</v>
      </c>
      <c r="BB319" s="107"/>
    </row>
    <row r="320" spans="1:54" ht="19.5" customHeight="1">
      <c r="A320" s="6">
        <v>317</v>
      </c>
      <c r="B320" s="105"/>
      <c r="C320" s="106"/>
      <c r="D320" s="107"/>
      <c r="E320" s="107"/>
      <c r="F320" s="106"/>
      <c r="G320" s="107"/>
      <c r="H320" s="107"/>
      <c r="I320" s="107"/>
      <c r="J320" s="106"/>
      <c r="K320" s="107"/>
      <c r="L320" s="106"/>
      <c r="M320" s="107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  <c r="AB320" s="108"/>
      <c r="AC320" s="108"/>
      <c r="AD320" s="108"/>
      <c r="AE320" s="108"/>
      <c r="AF320" s="108"/>
      <c r="AG320" s="108"/>
      <c r="AH320" s="108"/>
      <c r="AI320" s="108"/>
      <c r="AJ320" s="108"/>
      <c r="AK320" s="108"/>
      <c r="AL320" s="108"/>
      <c r="AM320" s="108"/>
      <c r="AN320" s="108"/>
      <c r="AO320" s="108"/>
      <c r="AP320" s="108"/>
      <c r="AQ320" s="108"/>
      <c r="AR320" s="108"/>
      <c r="AS320" s="108"/>
      <c r="AT320" s="108"/>
      <c r="AU320" s="108"/>
      <c r="AV320" s="108"/>
      <c r="AW320" s="108"/>
      <c r="AX320" s="108"/>
      <c r="AY320" s="108"/>
      <c r="AZ320" s="108"/>
      <c r="BA320" s="98">
        <f t="shared" si="12"/>
        <v>0</v>
      </c>
      <c r="BB320" s="107"/>
    </row>
    <row r="321" spans="1:54" ht="19.5" customHeight="1">
      <c r="A321" s="6">
        <v>318</v>
      </c>
      <c r="B321" s="105"/>
      <c r="C321" s="106"/>
      <c r="D321" s="107"/>
      <c r="E321" s="107"/>
      <c r="F321" s="106"/>
      <c r="G321" s="107"/>
      <c r="H321" s="107"/>
      <c r="I321" s="107"/>
      <c r="J321" s="106"/>
      <c r="K321" s="107"/>
      <c r="L321" s="106"/>
      <c r="M321" s="107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  <c r="AB321" s="108"/>
      <c r="AC321" s="108"/>
      <c r="AD321" s="108"/>
      <c r="AE321" s="108"/>
      <c r="AF321" s="108"/>
      <c r="AG321" s="108"/>
      <c r="AH321" s="108"/>
      <c r="AI321" s="108"/>
      <c r="AJ321" s="108"/>
      <c r="AK321" s="108"/>
      <c r="AL321" s="108"/>
      <c r="AM321" s="108"/>
      <c r="AN321" s="108"/>
      <c r="AO321" s="108"/>
      <c r="AP321" s="108"/>
      <c r="AQ321" s="108"/>
      <c r="AR321" s="108"/>
      <c r="AS321" s="108"/>
      <c r="AT321" s="108"/>
      <c r="AU321" s="108"/>
      <c r="AV321" s="108"/>
      <c r="AW321" s="108"/>
      <c r="AX321" s="108"/>
      <c r="AY321" s="108"/>
      <c r="AZ321" s="108"/>
      <c r="BA321" s="98">
        <f t="shared" si="12"/>
        <v>0</v>
      </c>
      <c r="BB321" s="107"/>
    </row>
    <row r="322" spans="1:54" ht="19.5" customHeight="1">
      <c r="A322" s="6">
        <v>319</v>
      </c>
      <c r="B322" s="105"/>
      <c r="C322" s="106"/>
      <c r="D322" s="107"/>
      <c r="E322" s="107"/>
      <c r="F322" s="106"/>
      <c r="G322" s="107"/>
      <c r="H322" s="107"/>
      <c r="I322" s="107"/>
      <c r="J322" s="106"/>
      <c r="K322" s="107"/>
      <c r="L322" s="106"/>
      <c r="M322" s="107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08"/>
      <c r="AH322" s="108"/>
      <c r="AI322" s="108"/>
      <c r="AJ322" s="108"/>
      <c r="AK322" s="108"/>
      <c r="AL322" s="108"/>
      <c r="AM322" s="108"/>
      <c r="AN322" s="108"/>
      <c r="AO322" s="108"/>
      <c r="AP322" s="108"/>
      <c r="AQ322" s="108"/>
      <c r="AR322" s="108"/>
      <c r="AS322" s="108"/>
      <c r="AT322" s="108"/>
      <c r="AU322" s="108"/>
      <c r="AV322" s="108"/>
      <c r="AW322" s="108"/>
      <c r="AX322" s="108"/>
      <c r="AY322" s="108"/>
      <c r="AZ322" s="108"/>
      <c r="BA322" s="98">
        <f t="shared" si="12"/>
        <v>0</v>
      </c>
      <c r="BB322" s="107"/>
    </row>
    <row r="323" spans="1:54" ht="19.5" customHeight="1">
      <c r="A323" s="6">
        <v>320</v>
      </c>
      <c r="B323" s="105"/>
      <c r="C323" s="106"/>
      <c r="D323" s="107"/>
      <c r="E323" s="107"/>
      <c r="F323" s="106"/>
      <c r="G323" s="107"/>
      <c r="H323" s="107"/>
      <c r="I323" s="107"/>
      <c r="J323" s="106"/>
      <c r="K323" s="107"/>
      <c r="L323" s="106"/>
      <c r="M323" s="107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  <c r="AE323" s="108"/>
      <c r="AF323" s="108"/>
      <c r="AG323" s="108"/>
      <c r="AH323" s="108"/>
      <c r="AI323" s="108"/>
      <c r="AJ323" s="108"/>
      <c r="AK323" s="108"/>
      <c r="AL323" s="108"/>
      <c r="AM323" s="108"/>
      <c r="AN323" s="108"/>
      <c r="AO323" s="108"/>
      <c r="AP323" s="108"/>
      <c r="AQ323" s="108"/>
      <c r="AR323" s="108"/>
      <c r="AS323" s="108"/>
      <c r="AT323" s="108"/>
      <c r="AU323" s="108"/>
      <c r="AV323" s="108"/>
      <c r="AW323" s="108"/>
      <c r="AX323" s="108"/>
      <c r="AY323" s="108"/>
      <c r="AZ323" s="108"/>
      <c r="BA323" s="98">
        <f t="shared" si="12"/>
        <v>0</v>
      </c>
      <c r="BB323" s="107"/>
    </row>
    <row r="324" spans="1:54" ht="19.5" customHeight="1">
      <c r="A324" s="6">
        <v>321</v>
      </c>
      <c r="B324" s="105"/>
      <c r="C324" s="106"/>
      <c r="D324" s="107"/>
      <c r="E324" s="107"/>
      <c r="F324" s="106"/>
      <c r="G324" s="107"/>
      <c r="H324" s="107"/>
      <c r="I324" s="107"/>
      <c r="J324" s="106"/>
      <c r="K324" s="107"/>
      <c r="L324" s="106"/>
      <c r="M324" s="107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  <c r="AB324" s="108"/>
      <c r="AC324" s="108"/>
      <c r="AD324" s="108"/>
      <c r="AE324" s="108"/>
      <c r="AF324" s="108"/>
      <c r="AG324" s="108"/>
      <c r="AH324" s="108"/>
      <c r="AI324" s="108"/>
      <c r="AJ324" s="108"/>
      <c r="AK324" s="108"/>
      <c r="AL324" s="108"/>
      <c r="AM324" s="108"/>
      <c r="AN324" s="108"/>
      <c r="AO324" s="108"/>
      <c r="AP324" s="108"/>
      <c r="AQ324" s="108"/>
      <c r="AR324" s="108"/>
      <c r="AS324" s="108"/>
      <c r="AT324" s="108"/>
      <c r="AU324" s="108"/>
      <c r="AV324" s="108"/>
      <c r="AW324" s="108"/>
      <c r="AX324" s="108"/>
      <c r="AY324" s="108"/>
      <c r="AZ324" s="108"/>
      <c r="BA324" s="98">
        <f t="shared" si="12"/>
        <v>0</v>
      </c>
      <c r="BB324" s="107"/>
    </row>
    <row r="325" spans="1:54" ht="19.5" customHeight="1">
      <c r="A325" s="6">
        <v>322</v>
      </c>
      <c r="B325" s="105"/>
      <c r="C325" s="106"/>
      <c r="D325" s="107"/>
      <c r="E325" s="107"/>
      <c r="F325" s="106"/>
      <c r="G325" s="107"/>
      <c r="H325" s="107"/>
      <c r="I325" s="107"/>
      <c r="J325" s="106"/>
      <c r="K325" s="107"/>
      <c r="L325" s="106"/>
      <c r="M325" s="107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  <c r="AB325" s="108"/>
      <c r="AC325" s="108"/>
      <c r="AD325" s="108"/>
      <c r="AE325" s="108"/>
      <c r="AF325" s="108"/>
      <c r="AG325" s="108"/>
      <c r="AH325" s="108"/>
      <c r="AI325" s="108"/>
      <c r="AJ325" s="108"/>
      <c r="AK325" s="108"/>
      <c r="AL325" s="108"/>
      <c r="AM325" s="108"/>
      <c r="AN325" s="108"/>
      <c r="AO325" s="108"/>
      <c r="AP325" s="108"/>
      <c r="AQ325" s="108"/>
      <c r="AR325" s="108"/>
      <c r="AS325" s="108"/>
      <c r="AT325" s="108"/>
      <c r="AU325" s="108"/>
      <c r="AV325" s="108"/>
      <c r="AW325" s="108"/>
      <c r="AX325" s="108"/>
      <c r="AY325" s="108"/>
      <c r="AZ325" s="108"/>
      <c r="BA325" s="98">
        <f t="shared" ref="BA325:BA388" si="13">SUM(N325:AZ325)</f>
        <v>0</v>
      </c>
      <c r="BB325" s="107"/>
    </row>
    <row r="326" spans="1:54" ht="19.5" customHeight="1">
      <c r="A326" s="6">
        <v>323</v>
      </c>
      <c r="B326" s="105"/>
      <c r="C326" s="106"/>
      <c r="D326" s="107"/>
      <c r="E326" s="107"/>
      <c r="F326" s="106"/>
      <c r="G326" s="107"/>
      <c r="H326" s="107"/>
      <c r="I326" s="107"/>
      <c r="J326" s="106"/>
      <c r="K326" s="107"/>
      <c r="L326" s="106"/>
      <c r="M326" s="107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  <c r="AB326" s="108"/>
      <c r="AC326" s="108"/>
      <c r="AD326" s="108"/>
      <c r="AE326" s="108"/>
      <c r="AF326" s="108"/>
      <c r="AG326" s="108"/>
      <c r="AH326" s="108"/>
      <c r="AI326" s="108"/>
      <c r="AJ326" s="108"/>
      <c r="AK326" s="108"/>
      <c r="AL326" s="108"/>
      <c r="AM326" s="108"/>
      <c r="AN326" s="108"/>
      <c r="AO326" s="108"/>
      <c r="AP326" s="108"/>
      <c r="AQ326" s="108"/>
      <c r="AR326" s="108"/>
      <c r="AS326" s="108"/>
      <c r="AT326" s="108"/>
      <c r="AU326" s="108"/>
      <c r="AV326" s="108"/>
      <c r="AW326" s="108"/>
      <c r="AX326" s="108"/>
      <c r="AY326" s="108"/>
      <c r="AZ326" s="108"/>
      <c r="BA326" s="98">
        <f t="shared" si="13"/>
        <v>0</v>
      </c>
      <c r="BB326" s="107"/>
    </row>
    <row r="327" spans="1:54" ht="19.5" customHeight="1">
      <c r="A327" s="6">
        <v>324</v>
      </c>
      <c r="B327" s="105"/>
      <c r="C327" s="106"/>
      <c r="D327" s="107"/>
      <c r="E327" s="107"/>
      <c r="F327" s="106"/>
      <c r="G327" s="107"/>
      <c r="H327" s="107"/>
      <c r="I327" s="107"/>
      <c r="J327" s="106"/>
      <c r="K327" s="107"/>
      <c r="L327" s="106"/>
      <c r="M327" s="107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  <c r="AB327" s="108"/>
      <c r="AC327" s="108"/>
      <c r="AD327" s="108"/>
      <c r="AE327" s="108"/>
      <c r="AF327" s="108"/>
      <c r="AG327" s="108"/>
      <c r="AH327" s="108"/>
      <c r="AI327" s="108"/>
      <c r="AJ327" s="108"/>
      <c r="AK327" s="108"/>
      <c r="AL327" s="108"/>
      <c r="AM327" s="108"/>
      <c r="AN327" s="108"/>
      <c r="AO327" s="108"/>
      <c r="AP327" s="108"/>
      <c r="AQ327" s="108"/>
      <c r="AR327" s="108"/>
      <c r="AS327" s="108"/>
      <c r="AT327" s="108"/>
      <c r="AU327" s="108"/>
      <c r="AV327" s="108"/>
      <c r="AW327" s="108"/>
      <c r="AX327" s="108"/>
      <c r="AY327" s="108"/>
      <c r="AZ327" s="108"/>
      <c r="BA327" s="98">
        <f t="shared" si="13"/>
        <v>0</v>
      </c>
      <c r="BB327" s="107"/>
    </row>
    <row r="328" spans="1:54" ht="19.5" customHeight="1">
      <c r="A328" s="6">
        <v>325</v>
      </c>
      <c r="B328" s="105"/>
      <c r="C328" s="106"/>
      <c r="D328" s="107"/>
      <c r="E328" s="107"/>
      <c r="F328" s="106"/>
      <c r="G328" s="107"/>
      <c r="H328" s="107"/>
      <c r="I328" s="107"/>
      <c r="J328" s="106"/>
      <c r="K328" s="107"/>
      <c r="L328" s="106"/>
      <c r="M328" s="107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  <c r="AB328" s="108"/>
      <c r="AC328" s="108"/>
      <c r="AD328" s="108"/>
      <c r="AE328" s="108"/>
      <c r="AF328" s="108"/>
      <c r="AG328" s="108"/>
      <c r="AH328" s="108"/>
      <c r="AI328" s="108"/>
      <c r="AJ328" s="108"/>
      <c r="AK328" s="108"/>
      <c r="AL328" s="108"/>
      <c r="AM328" s="108"/>
      <c r="AN328" s="108"/>
      <c r="AO328" s="108"/>
      <c r="AP328" s="108"/>
      <c r="AQ328" s="108"/>
      <c r="AR328" s="108"/>
      <c r="AS328" s="108"/>
      <c r="AT328" s="108"/>
      <c r="AU328" s="108"/>
      <c r="AV328" s="108"/>
      <c r="AW328" s="108"/>
      <c r="AX328" s="108"/>
      <c r="AY328" s="108"/>
      <c r="AZ328" s="108"/>
      <c r="BA328" s="98">
        <f t="shared" si="13"/>
        <v>0</v>
      </c>
      <c r="BB328" s="107"/>
    </row>
    <row r="329" spans="1:54" ht="19.5" customHeight="1">
      <c r="A329" s="6">
        <v>326</v>
      </c>
      <c r="B329" s="105"/>
      <c r="C329" s="106"/>
      <c r="D329" s="107"/>
      <c r="E329" s="107"/>
      <c r="F329" s="106"/>
      <c r="G329" s="107"/>
      <c r="H329" s="107"/>
      <c r="I329" s="107"/>
      <c r="J329" s="106"/>
      <c r="K329" s="107"/>
      <c r="L329" s="106"/>
      <c r="M329" s="107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  <c r="AB329" s="108"/>
      <c r="AC329" s="108"/>
      <c r="AD329" s="108"/>
      <c r="AE329" s="108"/>
      <c r="AF329" s="108"/>
      <c r="AG329" s="108"/>
      <c r="AH329" s="108"/>
      <c r="AI329" s="108"/>
      <c r="AJ329" s="108"/>
      <c r="AK329" s="108"/>
      <c r="AL329" s="108"/>
      <c r="AM329" s="108"/>
      <c r="AN329" s="108"/>
      <c r="AO329" s="108"/>
      <c r="AP329" s="108"/>
      <c r="AQ329" s="108"/>
      <c r="AR329" s="108"/>
      <c r="AS329" s="108"/>
      <c r="AT329" s="108"/>
      <c r="AU329" s="108"/>
      <c r="AV329" s="108"/>
      <c r="AW329" s="108"/>
      <c r="AX329" s="108"/>
      <c r="AY329" s="108"/>
      <c r="AZ329" s="108"/>
      <c r="BA329" s="98">
        <f t="shared" si="13"/>
        <v>0</v>
      </c>
      <c r="BB329" s="107"/>
    </row>
    <row r="330" spans="1:54" ht="19.5" customHeight="1">
      <c r="A330" s="6">
        <v>327</v>
      </c>
      <c r="B330" s="105"/>
      <c r="C330" s="106"/>
      <c r="D330" s="107"/>
      <c r="E330" s="107"/>
      <c r="F330" s="106"/>
      <c r="G330" s="107"/>
      <c r="H330" s="107"/>
      <c r="I330" s="107"/>
      <c r="J330" s="106"/>
      <c r="K330" s="107"/>
      <c r="L330" s="106"/>
      <c r="M330" s="107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98">
        <f t="shared" si="13"/>
        <v>0</v>
      </c>
      <c r="BB330" s="107"/>
    </row>
    <row r="331" spans="1:54" ht="19.5" customHeight="1">
      <c r="A331" s="6">
        <v>328</v>
      </c>
      <c r="B331" s="105"/>
      <c r="C331" s="106"/>
      <c r="D331" s="107"/>
      <c r="E331" s="107"/>
      <c r="F331" s="106"/>
      <c r="G331" s="107"/>
      <c r="H331" s="107"/>
      <c r="I331" s="107"/>
      <c r="J331" s="106"/>
      <c r="K331" s="107"/>
      <c r="L331" s="106"/>
      <c r="M331" s="107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  <c r="AH331" s="108"/>
      <c r="AI331" s="108"/>
      <c r="AJ331" s="108"/>
      <c r="AK331" s="108"/>
      <c r="AL331" s="108"/>
      <c r="AM331" s="108"/>
      <c r="AN331" s="108"/>
      <c r="AO331" s="108"/>
      <c r="AP331" s="108"/>
      <c r="AQ331" s="108"/>
      <c r="AR331" s="108"/>
      <c r="AS331" s="108"/>
      <c r="AT331" s="108"/>
      <c r="AU331" s="108"/>
      <c r="AV331" s="108"/>
      <c r="AW331" s="108"/>
      <c r="AX331" s="108"/>
      <c r="AY331" s="108"/>
      <c r="AZ331" s="108"/>
      <c r="BA331" s="98">
        <f t="shared" si="13"/>
        <v>0</v>
      </c>
      <c r="BB331" s="107"/>
    </row>
    <row r="332" spans="1:54" ht="19.5" customHeight="1">
      <c r="A332" s="6">
        <v>329</v>
      </c>
      <c r="B332" s="105"/>
      <c r="C332" s="106"/>
      <c r="D332" s="107"/>
      <c r="E332" s="107"/>
      <c r="F332" s="106"/>
      <c r="G332" s="107"/>
      <c r="H332" s="107"/>
      <c r="I332" s="107"/>
      <c r="J332" s="106"/>
      <c r="K332" s="107"/>
      <c r="L332" s="106"/>
      <c r="M332" s="107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8"/>
      <c r="AP332" s="108"/>
      <c r="AQ332" s="108"/>
      <c r="AR332" s="108"/>
      <c r="AS332" s="108"/>
      <c r="AT332" s="108"/>
      <c r="AU332" s="108"/>
      <c r="AV332" s="108"/>
      <c r="AW332" s="108"/>
      <c r="AX332" s="108"/>
      <c r="AY332" s="108"/>
      <c r="AZ332" s="108"/>
      <c r="BA332" s="98">
        <f t="shared" si="13"/>
        <v>0</v>
      </c>
      <c r="BB332" s="107"/>
    </row>
    <row r="333" spans="1:54" ht="19.5" customHeight="1">
      <c r="A333" s="6">
        <v>330</v>
      </c>
      <c r="B333" s="105"/>
      <c r="C333" s="106"/>
      <c r="D333" s="107"/>
      <c r="E333" s="107"/>
      <c r="F333" s="106"/>
      <c r="G333" s="107"/>
      <c r="H333" s="107"/>
      <c r="I333" s="107"/>
      <c r="J333" s="106"/>
      <c r="K333" s="107"/>
      <c r="L333" s="106"/>
      <c r="M333" s="107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98">
        <f t="shared" si="13"/>
        <v>0</v>
      </c>
      <c r="BB333" s="107"/>
    </row>
    <row r="334" spans="1:54" ht="19.5" customHeight="1">
      <c r="A334" s="6">
        <v>331</v>
      </c>
      <c r="B334" s="105"/>
      <c r="C334" s="106"/>
      <c r="D334" s="107"/>
      <c r="E334" s="107"/>
      <c r="F334" s="106"/>
      <c r="G334" s="107"/>
      <c r="H334" s="107"/>
      <c r="I334" s="107"/>
      <c r="J334" s="106"/>
      <c r="K334" s="107"/>
      <c r="L334" s="106"/>
      <c r="M334" s="107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  <c r="AA334" s="108"/>
      <c r="AB334" s="108"/>
      <c r="AC334" s="108"/>
      <c r="AD334" s="108"/>
      <c r="AE334" s="108"/>
      <c r="AF334" s="108"/>
      <c r="AG334" s="108"/>
      <c r="AH334" s="108"/>
      <c r="AI334" s="108"/>
      <c r="AJ334" s="108"/>
      <c r="AK334" s="108"/>
      <c r="AL334" s="108"/>
      <c r="AM334" s="108"/>
      <c r="AN334" s="108"/>
      <c r="AO334" s="108"/>
      <c r="AP334" s="108"/>
      <c r="AQ334" s="108"/>
      <c r="AR334" s="108"/>
      <c r="AS334" s="108"/>
      <c r="AT334" s="108"/>
      <c r="AU334" s="108"/>
      <c r="AV334" s="108"/>
      <c r="AW334" s="108"/>
      <c r="AX334" s="108"/>
      <c r="AY334" s="108"/>
      <c r="AZ334" s="108"/>
      <c r="BA334" s="98">
        <f t="shared" si="13"/>
        <v>0</v>
      </c>
      <c r="BB334" s="107"/>
    </row>
    <row r="335" spans="1:54" ht="19.5" customHeight="1">
      <c r="A335" s="6">
        <v>332</v>
      </c>
      <c r="B335" s="105"/>
      <c r="C335" s="106"/>
      <c r="D335" s="107"/>
      <c r="E335" s="107"/>
      <c r="F335" s="106"/>
      <c r="G335" s="107"/>
      <c r="H335" s="107"/>
      <c r="I335" s="107"/>
      <c r="J335" s="106"/>
      <c r="K335" s="107"/>
      <c r="L335" s="106"/>
      <c r="M335" s="107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  <c r="AA335" s="108"/>
      <c r="AB335" s="108"/>
      <c r="AC335" s="108"/>
      <c r="AD335" s="108"/>
      <c r="AE335" s="108"/>
      <c r="AF335" s="108"/>
      <c r="AG335" s="108"/>
      <c r="AH335" s="108"/>
      <c r="AI335" s="108"/>
      <c r="AJ335" s="108"/>
      <c r="AK335" s="108"/>
      <c r="AL335" s="108"/>
      <c r="AM335" s="108"/>
      <c r="AN335" s="108"/>
      <c r="AO335" s="108"/>
      <c r="AP335" s="108"/>
      <c r="AQ335" s="108"/>
      <c r="AR335" s="108"/>
      <c r="AS335" s="108"/>
      <c r="AT335" s="108"/>
      <c r="AU335" s="108"/>
      <c r="AV335" s="108"/>
      <c r="AW335" s="108"/>
      <c r="AX335" s="108"/>
      <c r="AY335" s="108"/>
      <c r="AZ335" s="108"/>
      <c r="BA335" s="98">
        <f t="shared" si="13"/>
        <v>0</v>
      </c>
      <c r="BB335" s="107"/>
    </row>
    <row r="336" spans="1:54" ht="19.5" customHeight="1">
      <c r="A336" s="6">
        <v>333</v>
      </c>
      <c r="B336" s="105"/>
      <c r="C336" s="106"/>
      <c r="D336" s="107"/>
      <c r="E336" s="107"/>
      <c r="F336" s="106"/>
      <c r="G336" s="107"/>
      <c r="H336" s="107"/>
      <c r="I336" s="107"/>
      <c r="J336" s="106"/>
      <c r="K336" s="107"/>
      <c r="L336" s="106"/>
      <c r="M336" s="107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  <c r="AA336" s="108"/>
      <c r="AB336" s="108"/>
      <c r="AC336" s="108"/>
      <c r="AD336" s="108"/>
      <c r="AE336" s="108"/>
      <c r="AF336" s="108"/>
      <c r="AG336" s="108"/>
      <c r="AH336" s="108"/>
      <c r="AI336" s="108"/>
      <c r="AJ336" s="108"/>
      <c r="AK336" s="108"/>
      <c r="AL336" s="108"/>
      <c r="AM336" s="108"/>
      <c r="AN336" s="108"/>
      <c r="AO336" s="108"/>
      <c r="AP336" s="108"/>
      <c r="AQ336" s="108"/>
      <c r="AR336" s="108"/>
      <c r="AS336" s="108"/>
      <c r="AT336" s="108"/>
      <c r="AU336" s="108"/>
      <c r="AV336" s="108"/>
      <c r="AW336" s="108"/>
      <c r="AX336" s="108"/>
      <c r="AY336" s="108"/>
      <c r="AZ336" s="108"/>
      <c r="BA336" s="98">
        <f t="shared" si="13"/>
        <v>0</v>
      </c>
      <c r="BB336" s="107"/>
    </row>
    <row r="337" spans="1:54" ht="19.5" customHeight="1">
      <c r="A337" s="6">
        <v>334</v>
      </c>
      <c r="B337" s="105"/>
      <c r="C337" s="106"/>
      <c r="D337" s="107"/>
      <c r="E337" s="107"/>
      <c r="F337" s="106"/>
      <c r="G337" s="107"/>
      <c r="H337" s="107"/>
      <c r="I337" s="107"/>
      <c r="J337" s="106"/>
      <c r="K337" s="107"/>
      <c r="L337" s="106"/>
      <c r="M337" s="107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  <c r="AI337" s="108"/>
      <c r="AJ337" s="108"/>
      <c r="AK337" s="108"/>
      <c r="AL337" s="108"/>
      <c r="AM337" s="108"/>
      <c r="AN337" s="108"/>
      <c r="AO337" s="108"/>
      <c r="AP337" s="108"/>
      <c r="AQ337" s="108"/>
      <c r="AR337" s="108"/>
      <c r="AS337" s="108"/>
      <c r="AT337" s="108"/>
      <c r="AU337" s="108"/>
      <c r="AV337" s="108"/>
      <c r="AW337" s="108"/>
      <c r="AX337" s="108"/>
      <c r="AY337" s="108"/>
      <c r="AZ337" s="108"/>
      <c r="BA337" s="98">
        <f t="shared" si="13"/>
        <v>0</v>
      </c>
      <c r="BB337" s="107"/>
    </row>
    <row r="338" spans="1:54" ht="19.5" customHeight="1">
      <c r="A338" s="6">
        <v>335</v>
      </c>
      <c r="B338" s="105"/>
      <c r="C338" s="106"/>
      <c r="D338" s="107"/>
      <c r="E338" s="107"/>
      <c r="F338" s="106"/>
      <c r="G338" s="107"/>
      <c r="H338" s="107"/>
      <c r="I338" s="107"/>
      <c r="J338" s="106"/>
      <c r="K338" s="107"/>
      <c r="L338" s="106"/>
      <c r="M338" s="107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  <c r="AA338" s="108"/>
      <c r="AB338" s="108"/>
      <c r="AC338" s="108"/>
      <c r="AD338" s="108"/>
      <c r="AE338" s="108"/>
      <c r="AF338" s="108"/>
      <c r="AG338" s="108"/>
      <c r="AH338" s="108"/>
      <c r="AI338" s="108"/>
      <c r="AJ338" s="108"/>
      <c r="AK338" s="108"/>
      <c r="AL338" s="108"/>
      <c r="AM338" s="108"/>
      <c r="AN338" s="108"/>
      <c r="AO338" s="108"/>
      <c r="AP338" s="108"/>
      <c r="AQ338" s="108"/>
      <c r="AR338" s="108"/>
      <c r="AS338" s="108"/>
      <c r="AT338" s="108"/>
      <c r="AU338" s="108"/>
      <c r="AV338" s="108"/>
      <c r="AW338" s="108"/>
      <c r="AX338" s="108"/>
      <c r="AY338" s="108"/>
      <c r="AZ338" s="108"/>
      <c r="BA338" s="98">
        <f t="shared" si="13"/>
        <v>0</v>
      </c>
      <c r="BB338" s="107"/>
    </row>
    <row r="339" spans="1:54" ht="19.5" customHeight="1">
      <c r="A339" s="6">
        <v>336</v>
      </c>
      <c r="B339" s="105"/>
      <c r="C339" s="106"/>
      <c r="D339" s="107"/>
      <c r="E339" s="107"/>
      <c r="F339" s="106"/>
      <c r="G339" s="107"/>
      <c r="H339" s="107"/>
      <c r="I339" s="107"/>
      <c r="J339" s="106"/>
      <c r="K339" s="107"/>
      <c r="L339" s="106"/>
      <c r="M339" s="107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  <c r="AA339" s="108"/>
      <c r="AB339" s="108"/>
      <c r="AC339" s="108"/>
      <c r="AD339" s="108"/>
      <c r="AE339" s="108"/>
      <c r="AF339" s="108"/>
      <c r="AG339" s="108"/>
      <c r="AH339" s="108"/>
      <c r="AI339" s="108"/>
      <c r="AJ339" s="108"/>
      <c r="AK339" s="108"/>
      <c r="AL339" s="108"/>
      <c r="AM339" s="108"/>
      <c r="AN339" s="108"/>
      <c r="AO339" s="108"/>
      <c r="AP339" s="108"/>
      <c r="AQ339" s="108"/>
      <c r="AR339" s="108"/>
      <c r="AS339" s="108"/>
      <c r="AT339" s="108"/>
      <c r="AU339" s="108"/>
      <c r="AV339" s="108"/>
      <c r="AW339" s="108"/>
      <c r="AX339" s="108"/>
      <c r="AY339" s="108"/>
      <c r="AZ339" s="108"/>
      <c r="BA339" s="98">
        <f t="shared" si="13"/>
        <v>0</v>
      </c>
      <c r="BB339" s="107"/>
    </row>
    <row r="340" spans="1:54" ht="19.5" customHeight="1">
      <c r="A340" s="6">
        <v>337</v>
      </c>
      <c r="B340" s="105"/>
      <c r="C340" s="106"/>
      <c r="D340" s="107"/>
      <c r="E340" s="107"/>
      <c r="F340" s="106"/>
      <c r="G340" s="107"/>
      <c r="H340" s="107"/>
      <c r="I340" s="107"/>
      <c r="J340" s="106"/>
      <c r="K340" s="107"/>
      <c r="L340" s="106"/>
      <c r="M340" s="107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  <c r="AA340" s="108"/>
      <c r="AB340" s="108"/>
      <c r="AC340" s="108"/>
      <c r="AD340" s="108"/>
      <c r="AE340" s="108"/>
      <c r="AF340" s="108"/>
      <c r="AG340" s="108"/>
      <c r="AH340" s="108"/>
      <c r="AI340" s="108"/>
      <c r="AJ340" s="108"/>
      <c r="AK340" s="108"/>
      <c r="AL340" s="108"/>
      <c r="AM340" s="108"/>
      <c r="AN340" s="108"/>
      <c r="AO340" s="108"/>
      <c r="AP340" s="108"/>
      <c r="AQ340" s="108"/>
      <c r="AR340" s="108"/>
      <c r="AS340" s="108"/>
      <c r="AT340" s="108"/>
      <c r="AU340" s="108"/>
      <c r="AV340" s="108"/>
      <c r="AW340" s="108"/>
      <c r="AX340" s="108"/>
      <c r="AY340" s="108"/>
      <c r="AZ340" s="108"/>
      <c r="BA340" s="98">
        <f t="shared" si="13"/>
        <v>0</v>
      </c>
      <c r="BB340" s="107"/>
    </row>
    <row r="341" spans="1:54" ht="19.5" customHeight="1">
      <c r="A341" s="6">
        <v>338</v>
      </c>
      <c r="B341" s="105"/>
      <c r="C341" s="106"/>
      <c r="D341" s="107"/>
      <c r="E341" s="107"/>
      <c r="F341" s="106"/>
      <c r="G341" s="107"/>
      <c r="H341" s="107"/>
      <c r="I341" s="107"/>
      <c r="J341" s="106"/>
      <c r="K341" s="107"/>
      <c r="L341" s="106"/>
      <c r="M341" s="107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  <c r="AA341" s="108"/>
      <c r="AB341" s="108"/>
      <c r="AC341" s="108"/>
      <c r="AD341" s="108"/>
      <c r="AE341" s="108"/>
      <c r="AF341" s="108"/>
      <c r="AG341" s="108"/>
      <c r="AH341" s="108"/>
      <c r="AI341" s="108"/>
      <c r="AJ341" s="108"/>
      <c r="AK341" s="108"/>
      <c r="AL341" s="108"/>
      <c r="AM341" s="108"/>
      <c r="AN341" s="108"/>
      <c r="AO341" s="108"/>
      <c r="AP341" s="108"/>
      <c r="AQ341" s="108"/>
      <c r="AR341" s="108"/>
      <c r="AS341" s="108"/>
      <c r="AT341" s="108"/>
      <c r="AU341" s="108"/>
      <c r="AV341" s="108"/>
      <c r="AW341" s="108"/>
      <c r="AX341" s="108"/>
      <c r="AY341" s="108"/>
      <c r="AZ341" s="108"/>
      <c r="BA341" s="98">
        <f t="shared" si="13"/>
        <v>0</v>
      </c>
      <c r="BB341" s="107"/>
    </row>
    <row r="342" spans="1:54" ht="19.5" customHeight="1">
      <c r="A342" s="6">
        <v>339</v>
      </c>
      <c r="B342" s="105"/>
      <c r="C342" s="106"/>
      <c r="D342" s="107"/>
      <c r="E342" s="107"/>
      <c r="F342" s="106"/>
      <c r="G342" s="107"/>
      <c r="H342" s="107"/>
      <c r="I342" s="107"/>
      <c r="J342" s="106"/>
      <c r="K342" s="107"/>
      <c r="L342" s="106"/>
      <c r="M342" s="107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08"/>
      <c r="AH342" s="108"/>
      <c r="AI342" s="108"/>
      <c r="AJ342" s="108"/>
      <c r="AK342" s="108"/>
      <c r="AL342" s="108"/>
      <c r="AM342" s="108"/>
      <c r="AN342" s="108"/>
      <c r="AO342" s="108"/>
      <c r="AP342" s="108"/>
      <c r="AQ342" s="108"/>
      <c r="AR342" s="108"/>
      <c r="AS342" s="108"/>
      <c r="AT342" s="108"/>
      <c r="AU342" s="108"/>
      <c r="AV342" s="108"/>
      <c r="AW342" s="108"/>
      <c r="AX342" s="108"/>
      <c r="AY342" s="108"/>
      <c r="AZ342" s="108"/>
      <c r="BA342" s="98">
        <f t="shared" si="13"/>
        <v>0</v>
      </c>
      <c r="BB342" s="107"/>
    </row>
    <row r="343" spans="1:54" ht="19.5" customHeight="1">
      <c r="A343" s="6">
        <v>340</v>
      </c>
      <c r="B343" s="105"/>
      <c r="C343" s="106"/>
      <c r="D343" s="107"/>
      <c r="E343" s="107"/>
      <c r="F343" s="106"/>
      <c r="G343" s="107"/>
      <c r="H343" s="107"/>
      <c r="I343" s="107"/>
      <c r="J343" s="106"/>
      <c r="K343" s="107"/>
      <c r="L343" s="106"/>
      <c r="M343" s="107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  <c r="AA343" s="108"/>
      <c r="AB343" s="108"/>
      <c r="AC343" s="108"/>
      <c r="AD343" s="108"/>
      <c r="AE343" s="108"/>
      <c r="AF343" s="108"/>
      <c r="AG343" s="108"/>
      <c r="AH343" s="108"/>
      <c r="AI343" s="108"/>
      <c r="AJ343" s="108"/>
      <c r="AK343" s="108"/>
      <c r="AL343" s="108"/>
      <c r="AM343" s="108"/>
      <c r="AN343" s="108"/>
      <c r="AO343" s="108"/>
      <c r="AP343" s="108"/>
      <c r="AQ343" s="108"/>
      <c r="AR343" s="108"/>
      <c r="AS343" s="108"/>
      <c r="AT343" s="108"/>
      <c r="AU343" s="108"/>
      <c r="AV343" s="108"/>
      <c r="AW343" s="108"/>
      <c r="AX343" s="108"/>
      <c r="AY343" s="108"/>
      <c r="AZ343" s="108"/>
      <c r="BA343" s="98">
        <f t="shared" si="13"/>
        <v>0</v>
      </c>
      <c r="BB343" s="107"/>
    </row>
    <row r="344" spans="1:54" ht="19.5" customHeight="1">
      <c r="A344" s="6">
        <v>341</v>
      </c>
      <c r="B344" s="105"/>
      <c r="C344" s="106"/>
      <c r="D344" s="107"/>
      <c r="E344" s="107"/>
      <c r="F344" s="106"/>
      <c r="G344" s="107"/>
      <c r="H344" s="107"/>
      <c r="I344" s="107"/>
      <c r="J344" s="106"/>
      <c r="K344" s="107"/>
      <c r="L344" s="106"/>
      <c r="M344" s="107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  <c r="AA344" s="108"/>
      <c r="AB344" s="108"/>
      <c r="AC344" s="108"/>
      <c r="AD344" s="108"/>
      <c r="AE344" s="108"/>
      <c r="AF344" s="108"/>
      <c r="AG344" s="108"/>
      <c r="AH344" s="108"/>
      <c r="AI344" s="108"/>
      <c r="AJ344" s="108"/>
      <c r="AK344" s="108"/>
      <c r="AL344" s="108"/>
      <c r="AM344" s="108"/>
      <c r="AN344" s="108"/>
      <c r="AO344" s="108"/>
      <c r="AP344" s="108"/>
      <c r="AQ344" s="108"/>
      <c r="AR344" s="108"/>
      <c r="AS344" s="108"/>
      <c r="AT344" s="108"/>
      <c r="AU344" s="108"/>
      <c r="AV344" s="108"/>
      <c r="AW344" s="108"/>
      <c r="AX344" s="108"/>
      <c r="AY344" s="108"/>
      <c r="AZ344" s="108"/>
      <c r="BA344" s="98">
        <f t="shared" si="13"/>
        <v>0</v>
      </c>
      <c r="BB344" s="107"/>
    </row>
    <row r="345" spans="1:54" ht="19.5" customHeight="1">
      <c r="A345" s="6">
        <v>342</v>
      </c>
      <c r="B345" s="105"/>
      <c r="C345" s="106"/>
      <c r="D345" s="107"/>
      <c r="E345" s="107"/>
      <c r="F345" s="106"/>
      <c r="G345" s="107"/>
      <c r="H345" s="107"/>
      <c r="I345" s="107"/>
      <c r="J345" s="106"/>
      <c r="K345" s="107"/>
      <c r="L345" s="106"/>
      <c r="M345" s="107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  <c r="AA345" s="108"/>
      <c r="AB345" s="108"/>
      <c r="AC345" s="108"/>
      <c r="AD345" s="108"/>
      <c r="AE345" s="108"/>
      <c r="AF345" s="108"/>
      <c r="AG345" s="108"/>
      <c r="AH345" s="108"/>
      <c r="AI345" s="108"/>
      <c r="AJ345" s="108"/>
      <c r="AK345" s="108"/>
      <c r="AL345" s="108"/>
      <c r="AM345" s="108"/>
      <c r="AN345" s="108"/>
      <c r="AO345" s="108"/>
      <c r="AP345" s="108"/>
      <c r="AQ345" s="108"/>
      <c r="AR345" s="108"/>
      <c r="AS345" s="108"/>
      <c r="AT345" s="108"/>
      <c r="AU345" s="108"/>
      <c r="AV345" s="108"/>
      <c r="AW345" s="108"/>
      <c r="AX345" s="108"/>
      <c r="AY345" s="108"/>
      <c r="AZ345" s="108"/>
      <c r="BA345" s="98">
        <f t="shared" si="13"/>
        <v>0</v>
      </c>
      <c r="BB345" s="107"/>
    </row>
    <row r="346" spans="1:54" ht="19.5" customHeight="1">
      <c r="A346" s="6">
        <v>343</v>
      </c>
      <c r="B346" s="105"/>
      <c r="C346" s="106"/>
      <c r="D346" s="107"/>
      <c r="E346" s="107"/>
      <c r="F346" s="106"/>
      <c r="G346" s="107"/>
      <c r="H346" s="107"/>
      <c r="I346" s="107"/>
      <c r="J346" s="106"/>
      <c r="K346" s="107"/>
      <c r="L346" s="106"/>
      <c r="M346" s="107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  <c r="AA346" s="108"/>
      <c r="AB346" s="108"/>
      <c r="AC346" s="108"/>
      <c r="AD346" s="108"/>
      <c r="AE346" s="108"/>
      <c r="AF346" s="108"/>
      <c r="AG346" s="108"/>
      <c r="AH346" s="108"/>
      <c r="AI346" s="108"/>
      <c r="AJ346" s="108"/>
      <c r="AK346" s="108"/>
      <c r="AL346" s="108"/>
      <c r="AM346" s="108"/>
      <c r="AN346" s="108"/>
      <c r="AO346" s="108"/>
      <c r="AP346" s="108"/>
      <c r="AQ346" s="108"/>
      <c r="AR346" s="108"/>
      <c r="AS346" s="108"/>
      <c r="AT346" s="108"/>
      <c r="AU346" s="108"/>
      <c r="AV346" s="108"/>
      <c r="AW346" s="108"/>
      <c r="AX346" s="108"/>
      <c r="AY346" s="108"/>
      <c r="AZ346" s="108"/>
      <c r="BA346" s="98">
        <f t="shared" si="13"/>
        <v>0</v>
      </c>
      <c r="BB346" s="107"/>
    </row>
    <row r="347" spans="1:54" ht="19.5" customHeight="1">
      <c r="A347" s="6">
        <v>344</v>
      </c>
      <c r="B347" s="105"/>
      <c r="C347" s="106"/>
      <c r="D347" s="107"/>
      <c r="E347" s="107"/>
      <c r="F347" s="106"/>
      <c r="G347" s="107"/>
      <c r="H347" s="107"/>
      <c r="I347" s="107"/>
      <c r="J347" s="106"/>
      <c r="K347" s="107"/>
      <c r="L347" s="106"/>
      <c r="M347" s="107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  <c r="AA347" s="108"/>
      <c r="AB347" s="108"/>
      <c r="AC347" s="108"/>
      <c r="AD347" s="108"/>
      <c r="AE347" s="108"/>
      <c r="AF347" s="108"/>
      <c r="AG347" s="108"/>
      <c r="AH347" s="108"/>
      <c r="AI347" s="108"/>
      <c r="AJ347" s="108"/>
      <c r="AK347" s="108"/>
      <c r="AL347" s="108"/>
      <c r="AM347" s="108"/>
      <c r="AN347" s="108"/>
      <c r="AO347" s="108"/>
      <c r="AP347" s="108"/>
      <c r="AQ347" s="108"/>
      <c r="AR347" s="108"/>
      <c r="AS347" s="108"/>
      <c r="AT347" s="108"/>
      <c r="AU347" s="108"/>
      <c r="AV347" s="108"/>
      <c r="AW347" s="108"/>
      <c r="AX347" s="108"/>
      <c r="AY347" s="108"/>
      <c r="AZ347" s="108"/>
      <c r="BA347" s="98">
        <f t="shared" si="13"/>
        <v>0</v>
      </c>
      <c r="BB347" s="107"/>
    </row>
    <row r="348" spans="1:54" ht="19.5" customHeight="1">
      <c r="A348" s="6">
        <v>345</v>
      </c>
      <c r="B348" s="105"/>
      <c r="C348" s="106"/>
      <c r="D348" s="107"/>
      <c r="E348" s="107"/>
      <c r="F348" s="106"/>
      <c r="G348" s="107"/>
      <c r="H348" s="107"/>
      <c r="I348" s="107"/>
      <c r="J348" s="106"/>
      <c r="K348" s="107"/>
      <c r="L348" s="106"/>
      <c r="M348" s="107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  <c r="AA348" s="108"/>
      <c r="AB348" s="108"/>
      <c r="AC348" s="108"/>
      <c r="AD348" s="108"/>
      <c r="AE348" s="108"/>
      <c r="AF348" s="108"/>
      <c r="AG348" s="108"/>
      <c r="AH348" s="108"/>
      <c r="AI348" s="108"/>
      <c r="AJ348" s="108"/>
      <c r="AK348" s="108"/>
      <c r="AL348" s="108"/>
      <c r="AM348" s="108"/>
      <c r="AN348" s="108"/>
      <c r="AO348" s="108"/>
      <c r="AP348" s="108"/>
      <c r="AQ348" s="108"/>
      <c r="AR348" s="108"/>
      <c r="AS348" s="108"/>
      <c r="AT348" s="108"/>
      <c r="AU348" s="108"/>
      <c r="AV348" s="108"/>
      <c r="AW348" s="108"/>
      <c r="AX348" s="108"/>
      <c r="AY348" s="108"/>
      <c r="AZ348" s="108"/>
      <c r="BA348" s="98">
        <f t="shared" si="13"/>
        <v>0</v>
      </c>
      <c r="BB348" s="107"/>
    </row>
    <row r="349" spans="1:54" ht="19.5" customHeight="1">
      <c r="A349" s="6">
        <v>346</v>
      </c>
      <c r="B349" s="105"/>
      <c r="C349" s="106"/>
      <c r="D349" s="107"/>
      <c r="E349" s="107"/>
      <c r="F349" s="106"/>
      <c r="G349" s="107"/>
      <c r="H349" s="107"/>
      <c r="I349" s="107"/>
      <c r="J349" s="106"/>
      <c r="K349" s="107"/>
      <c r="L349" s="106"/>
      <c r="M349" s="107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  <c r="AA349" s="108"/>
      <c r="AB349" s="108"/>
      <c r="AC349" s="108"/>
      <c r="AD349" s="108"/>
      <c r="AE349" s="108"/>
      <c r="AF349" s="108"/>
      <c r="AG349" s="108"/>
      <c r="AH349" s="108"/>
      <c r="AI349" s="108"/>
      <c r="AJ349" s="108"/>
      <c r="AK349" s="108"/>
      <c r="AL349" s="108"/>
      <c r="AM349" s="108"/>
      <c r="AN349" s="108"/>
      <c r="AO349" s="108"/>
      <c r="AP349" s="108"/>
      <c r="AQ349" s="108"/>
      <c r="AR349" s="108"/>
      <c r="AS349" s="108"/>
      <c r="AT349" s="108"/>
      <c r="AU349" s="108"/>
      <c r="AV349" s="108"/>
      <c r="AW349" s="108"/>
      <c r="AX349" s="108"/>
      <c r="AY349" s="108"/>
      <c r="AZ349" s="108"/>
      <c r="BA349" s="98">
        <f t="shared" si="13"/>
        <v>0</v>
      </c>
      <c r="BB349" s="107"/>
    </row>
    <row r="350" spans="1:54" ht="19.5" customHeight="1">
      <c r="A350" s="6">
        <v>347</v>
      </c>
      <c r="B350" s="105"/>
      <c r="C350" s="106"/>
      <c r="D350" s="107"/>
      <c r="E350" s="107"/>
      <c r="F350" s="106"/>
      <c r="G350" s="107"/>
      <c r="H350" s="107"/>
      <c r="I350" s="107"/>
      <c r="J350" s="106"/>
      <c r="K350" s="107"/>
      <c r="L350" s="106"/>
      <c r="M350" s="107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  <c r="AA350" s="108"/>
      <c r="AB350" s="108"/>
      <c r="AC350" s="108"/>
      <c r="AD350" s="108"/>
      <c r="AE350" s="108"/>
      <c r="AF350" s="108"/>
      <c r="AG350" s="108"/>
      <c r="AH350" s="108"/>
      <c r="AI350" s="108"/>
      <c r="AJ350" s="108"/>
      <c r="AK350" s="108"/>
      <c r="AL350" s="108"/>
      <c r="AM350" s="108"/>
      <c r="AN350" s="108"/>
      <c r="AO350" s="108"/>
      <c r="AP350" s="108"/>
      <c r="AQ350" s="108"/>
      <c r="AR350" s="108"/>
      <c r="AS350" s="108"/>
      <c r="AT350" s="108"/>
      <c r="AU350" s="108"/>
      <c r="AV350" s="108"/>
      <c r="AW350" s="108"/>
      <c r="AX350" s="108"/>
      <c r="AY350" s="108"/>
      <c r="AZ350" s="108"/>
      <c r="BA350" s="98">
        <f t="shared" si="13"/>
        <v>0</v>
      </c>
      <c r="BB350" s="107"/>
    </row>
    <row r="351" spans="1:54" ht="19.5" customHeight="1">
      <c r="A351" s="6">
        <v>348</v>
      </c>
      <c r="B351" s="105"/>
      <c r="C351" s="106"/>
      <c r="D351" s="107"/>
      <c r="E351" s="107"/>
      <c r="F351" s="106"/>
      <c r="G351" s="107"/>
      <c r="H351" s="107"/>
      <c r="I351" s="107"/>
      <c r="J351" s="106"/>
      <c r="K351" s="107"/>
      <c r="L351" s="106"/>
      <c r="M351" s="107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  <c r="AA351" s="108"/>
      <c r="AB351" s="108"/>
      <c r="AC351" s="108"/>
      <c r="AD351" s="108"/>
      <c r="AE351" s="108"/>
      <c r="AF351" s="108"/>
      <c r="AG351" s="108"/>
      <c r="AH351" s="108"/>
      <c r="AI351" s="108"/>
      <c r="AJ351" s="108"/>
      <c r="AK351" s="108"/>
      <c r="AL351" s="108"/>
      <c r="AM351" s="108"/>
      <c r="AN351" s="108"/>
      <c r="AO351" s="108"/>
      <c r="AP351" s="108"/>
      <c r="AQ351" s="108"/>
      <c r="AR351" s="108"/>
      <c r="AS351" s="108"/>
      <c r="AT351" s="108"/>
      <c r="AU351" s="108"/>
      <c r="AV351" s="108"/>
      <c r="AW351" s="108"/>
      <c r="AX351" s="108"/>
      <c r="AY351" s="108"/>
      <c r="AZ351" s="108"/>
      <c r="BA351" s="98">
        <f t="shared" si="13"/>
        <v>0</v>
      </c>
      <c r="BB351" s="107"/>
    </row>
    <row r="352" spans="1:54" ht="19.5" customHeight="1">
      <c r="A352" s="6">
        <v>349</v>
      </c>
      <c r="B352" s="105"/>
      <c r="C352" s="106"/>
      <c r="D352" s="107"/>
      <c r="E352" s="107"/>
      <c r="F352" s="106"/>
      <c r="G352" s="107"/>
      <c r="H352" s="107"/>
      <c r="I352" s="107"/>
      <c r="J352" s="106"/>
      <c r="K352" s="107"/>
      <c r="L352" s="106"/>
      <c r="M352" s="107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  <c r="AA352" s="108"/>
      <c r="AB352" s="108"/>
      <c r="AC352" s="108"/>
      <c r="AD352" s="108"/>
      <c r="AE352" s="108"/>
      <c r="AF352" s="108"/>
      <c r="AG352" s="108"/>
      <c r="AH352" s="108"/>
      <c r="AI352" s="108"/>
      <c r="AJ352" s="108"/>
      <c r="AK352" s="108"/>
      <c r="AL352" s="108"/>
      <c r="AM352" s="108"/>
      <c r="AN352" s="108"/>
      <c r="AO352" s="108"/>
      <c r="AP352" s="108"/>
      <c r="AQ352" s="108"/>
      <c r="AR352" s="108"/>
      <c r="AS352" s="108"/>
      <c r="AT352" s="108"/>
      <c r="AU352" s="108"/>
      <c r="AV352" s="108"/>
      <c r="AW352" s="108"/>
      <c r="AX352" s="108"/>
      <c r="AY352" s="108"/>
      <c r="AZ352" s="108"/>
      <c r="BA352" s="98">
        <f t="shared" si="13"/>
        <v>0</v>
      </c>
      <c r="BB352" s="107"/>
    </row>
    <row r="353" spans="1:54" ht="19.5" customHeight="1">
      <c r="A353" s="6">
        <v>350</v>
      </c>
      <c r="B353" s="105"/>
      <c r="C353" s="106"/>
      <c r="D353" s="107"/>
      <c r="E353" s="107"/>
      <c r="F353" s="106"/>
      <c r="G353" s="107"/>
      <c r="H353" s="107"/>
      <c r="I353" s="107"/>
      <c r="J353" s="106"/>
      <c r="K353" s="107"/>
      <c r="L353" s="106"/>
      <c r="M353" s="107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  <c r="AA353" s="108"/>
      <c r="AB353" s="108"/>
      <c r="AC353" s="108"/>
      <c r="AD353" s="108"/>
      <c r="AE353" s="108"/>
      <c r="AF353" s="108"/>
      <c r="AG353" s="108"/>
      <c r="AH353" s="108"/>
      <c r="AI353" s="108"/>
      <c r="AJ353" s="108"/>
      <c r="AK353" s="108"/>
      <c r="AL353" s="108"/>
      <c r="AM353" s="108"/>
      <c r="AN353" s="108"/>
      <c r="AO353" s="108"/>
      <c r="AP353" s="108"/>
      <c r="AQ353" s="108"/>
      <c r="AR353" s="108"/>
      <c r="AS353" s="108"/>
      <c r="AT353" s="108"/>
      <c r="AU353" s="108"/>
      <c r="AV353" s="108"/>
      <c r="AW353" s="108"/>
      <c r="AX353" s="108"/>
      <c r="AY353" s="108"/>
      <c r="AZ353" s="108"/>
      <c r="BA353" s="98">
        <f t="shared" si="13"/>
        <v>0</v>
      </c>
      <c r="BB353" s="107"/>
    </row>
    <row r="354" spans="1:54" ht="19.5" customHeight="1">
      <c r="A354" s="6">
        <v>351</v>
      </c>
      <c r="B354" s="105"/>
      <c r="C354" s="106"/>
      <c r="D354" s="107"/>
      <c r="E354" s="107"/>
      <c r="F354" s="106"/>
      <c r="G354" s="107"/>
      <c r="H354" s="107"/>
      <c r="I354" s="107"/>
      <c r="J354" s="106"/>
      <c r="K354" s="107"/>
      <c r="L354" s="106"/>
      <c r="M354" s="107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  <c r="AE354" s="108"/>
      <c r="AF354" s="108"/>
      <c r="AG354" s="108"/>
      <c r="AH354" s="108"/>
      <c r="AI354" s="108"/>
      <c r="AJ354" s="108"/>
      <c r="AK354" s="108"/>
      <c r="AL354" s="108"/>
      <c r="AM354" s="108"/>
      <c r="AN354" s="108"/>
      <c r="AO354" s="108"/>
      <c r="AP354" s="108"/>
      <c r="AQ354" s="108"/>
      <c r="AR354" s="108"/>
      <c r="AS354" s="108"/>
      <c r="AT354" s="108"/>
      <c r="AU354" s="108"/>
      <c r="AV354" s="108"/>
      <c r="AW354" s="108"/>
      <c r="AX354" s="108"/>
      <c r="AY354" s="108"/>
      <c r="AZ354" s="108"/>
      <c r="BA354" s="98">
        <f t="shared" si="13"/>
        <v>0</v>
      </c>
      <c r="BB354" s="107"/>
    </row>
    <row r="355" spans="1:54" ht="19.5" customHeight="1">
      <c r="A355" s="6">
        <v>352</v>
      </c>
      <c r="B355" s="105"/>
      <c r="C355" s="106"/>
      <c r="D355" s="107"/>
      <c r="E355" s="107"/>
      <c r="F355" s="106"/>
      <c r="G355" s="107"/>
      <c r="H355" s="107"/>
      <c r="I355" s="107"/>
      <c r="J355" s="106"/>
      <c r="K355" s="107"/>
      <c r="L355" s="106"/>
      <c r="M355" s="107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  <c r="AA355" s="108"/>
      <c r="AB355" s="108"/>
      <c r="AC355" s="108"/>
      <c r="AD355" s="108"/>
      <c r="AE355" s="108"/>
      <c r="AF355" s="108"/>
      <c r="AG355" s="108"/>
      <c r="AH355" s="108"/>
      <c r="AI355" s="108"/>
      <c r="AJ355" s="108"/>
      <c r="AK355" s="108"/>
      <c r="AL355" s="108"/>
      <c r="AM355" s="108"/>
      <c r="AN355" s="108"/>
      <c r="AO355" s="108"/>
      <c r="AP355" s="108"/>
      <c r="AQ355" s="108"/>
      <c r="AR355" s="108"/>
      <c r="AS355" s="108"/>
      <c r="AT355" s="108"/>
      <c r="AU355" s="108"/>
      <c r="AV355" s="108"/>
      <c r="AW355" s="108"/>
      <c r="AX355" s="108"/>
      <c r="AY355" s="108"/>
      <c r="AZ355" s="108"/>
      <c r="BA355" s="98">
        <f t="shared" si="13"/>
        <v>0</v>
      </c>
      <c r="BB355" s="107"/>
    </row>
    <row r="356" spans="1:54" ht="19.5" customHeight="1">
      <c r="A356" s="6">
        <v>353</v>
      </c>
      <c r="B356" s="105"/>
      <c r="C356" s="106"/>
      <c r="D356" s="107"/>
      <c r="E356" s="107"/>
      <c r="F356" s="106"/>
      <c r="G356" s="107"/>
      <c r="H356" s="107"/>
      <c r="I356" s="107"/>
      <c r="J356" s="106"/>
      <c r="K356" s="107"/>
      <c r="L356" s="106"/>
      <c r="M356" s="107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08"/>
      <c r="AH356" s="108"/>
      <c r="AI356" s="108"/>
      <c r="AJ356" s="108"/>
      <c r="AK356" s="108"/>
      <c r="AL356" s="108"/>
      <c r="AM356" s="108"/>
      <c r="AN356" s="108"/>
      <c r="AO356" s="108"/>
      <c r="AP356" s="108"/>
      <c r="AQ356" s="108"/>
      <c r="AR356" s="108"/>
      <c r="AS356" s="108"/>
      <c r="AT356" s="108"/>
      <c r="AU356" s="108"/>
      <c r="AV356" s="108"/>
      <c r="AW356" s="108"/>
      <c r="AX356" s="108"/>
      <c r="AY356" s="108"/>
      <c r="AZ356" s="108"/>
      <c r="BA356" s="98">
        <f t="shared" si="13"/>
        <v>0</v>
      </c>
      <c r="BB356" s="107"/>
    </row>
    <row r="357" spans="1:54" ht="19.5" customHeight="1">
      <c r="A357" s="6">
        <v>354</v>
      </c>
      <c r="B357" s="105"/>
      <c r="C357" s="106"/>
      <c r="D357" s="107"/>
      <c r="E357" s="107"/>
      <c r="F357" s="106"/>
      <c r="G357" s="107"/>
      <c r="H357" s="107"/>
      <c r="I357" s="107"/>
      <c r="J357" s="106"/>
      <c r="K357" s="107"/>
      <c r="L357" s="106"/>
      <c r="M357" s="107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  <c r="AA357" s="108"/>
      <c r="AB357" s="108"/>
      <c r="AC357" s="108"/>
      <c r="AD357" s="108"/>
      <c r="AE357" s="108"/>
      <c r="AF357" s="108"/>
      <c r="AG357" s="108"/>
      <c r="AH357" s="108"/>
      <c r="AI357" s="108"/>
      <c r="AJ357" s="108"/>
      <c r="AK357" s="108"/>
      <c r="AL357" s="108"/>
      <c r="AM357" s="108"/>
      <c r="AN357" s="108"/>
      <c r="AO357" s="108"/>
      <c r="AP357" s="108"/>
      <c r="AQ357" s="108"/>
      <c r="AR357" s="108"/>
      <c r="AS357" s="108"/>
      <c r="AT357" s="108"/>
      <c r="AU357" s="108"/>
      <c r="AV357" s="108"/>
      <c r="AW357" s="108"/>
      <c r="AX357" s="108"/>
      <c r="AY357" s="108"/>
      <c r="AZ357" s="108"/>
      <c r="BA357" s="98">
        <f t="shared" si="13"/>
        <v>0</v>
      </c>
      <c r="BB357" s="107"/>
    </row>
    <row r="358" spans="1:54" ht="19.5" customHeight="1">
      <c r="A358" s="6">
        <v>355</v>
      </c>
      <c r="B358" s="105"/>
      <c r="C358" s="106"/>
      <c r="D358" s="107"/>
      <c r="E358" s="107"/>
      <c r="F358" s="106"/>
      <c r="G358" s="107"/>
      <c r="H358" s="107"/>
      <c r="I358" s="107"/>
      <c r="J358" s="106"/>
      <c r="K358" s="107"/>
      <c r="L358" s="106"/>
      <c r="M358" s="107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  <c r="AA358" s="108"/>
      <c r="AB358" s="108"/>
      <c r="AC358" s="108"/>
      <c r="AD358" s="108"/>
      <c r="AE358" s="108"/>
      <c r="AF358" s="108"/>
      <c r="AG358" s="108"/>
      <c r="AH358" s="108"/>
      <c r="AI358" s="108"/>
      <c r="AJ358" s="108"/>
      <c r="AK358" s="108"/>
      <c r="AL358" s="108"/>
      <c r="AM358" s="108"/>
      <c r="AN358" s="108"/>
      <c r="AO358" s="108"/>
      <c r="AP358" s="108"/>
      <c r="AQ358" s="108"/>
      <c r="AR358" s="108"/>
      <c r="AS358" s="108"/>
      <c r="AT358" s="108"/>
      <c r="AU358" s="108"/>
      <c r="AV358" s="108"/>
      <c r="AW358" s="108"/>
      <c r="AX358" s="108"/>
      <c r="AY358" s="108"/>
      <c r="AZ358" s="108"/>
      <c r="BA358" s="98">
        <f t="shared" si="13"/>
        <v>0</v>
      </c>
      <c r="BB358" s="107"/>
    </row>
    <row r="359" spans="1:54" ht="19.5" customHeight="1">
      <c r="A359" s="6">
        <v>356</v>
      </c>
      <c r="B359" s="105"/>
      <c r="C359" s="106"/>
      <c r="D359" s="107"/>
      <c r="E359" s="107"/>
      <c r="F359" s="106"/>
      <c r="G359" s="107"/>
      <c r="H359" s="107"/>
      <c r="I359" s="107"/>
      <c r="J359" s="106"/>
      <c r="K359" s="107"/>
      <c r="L359" s="106"/>
      <c r="M359" s="107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  <c r="AA359" s="108"/>
      <c r="AB359" s="108"/>
      <c r="AC359" s="108"/>
      <c r="AD359" s="108"/>
      <c r="AE359" s="108"/>
      <c r="AF359" s="108"/>
      <c r="AG359" s="108"/>
      <c r="AH359" s="108"/>
      <c r="AI359" s="108"/>
      <c r="AJ359" s="108"/>
      <c r="AK359" s="108"/>
      <c r="AL359" s="108"/>
      <c r="AM359" s="108"/>
      <c r="AN359" s="108"/>
      <c r="AO359" s="108"/>
      <c r="AP359" s="108"/>
      <c r="AQ359" s="108"/>
      <c r="AR359" s="108"/>
      <c r="AS359" s="108"/>
      <c r="AT359" s="108"/>
      <c r="AU359" s="108"/>
      <c r="AV359" s="108"/>
      <c r="AW359" s="108"/>
      <c r="AX359" s="108"/>
      <c r="AY359" s="108"/>
      <c r="AZ359" s="108"/>
      <c r="BA359" s="98">
        <f t="shared" si="13"/>
        <v>0</v>
      </c>
      <c r="BB359" s="107"/>
    </row>
    <row r="360" spans="1:54" ht="19.5" customHeight="1">
      <c r="A360" s="6">
        <v>357</v>
      </c>
      <c r="B360" s="105"/>
      <c r="C360" s="106"/>
      <c r="D360" s="107"/>
      <c r="E360" s="107"/>
      <c r="F360" s="106"/>
      <c r="G360" s="107"/>
      <c r="H360" s="107"/>
      <c r="I360" s="107"/>
      <c r="J360" s="106"/>
      <c r="K360" s="107"/>
      <c r="L360" s="106"/>
      <c r="M360" s="107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  <c r="AE360" s="108"/>
      <c r="AF360" s="108"/>
      <c r="AG360" s="108"/>
      <c r="AH360" s="108"/>
      <c r="AI360" s="108"/>
      <c r="AJ360" s="108"/>
      <c r="AK360" s="108"/>
      <c r="AL360" s="108"/>
      <c r="AM360" s="108"/>
      <c r="AN360" s="108"/>
      <c r="AO360" s="108"/>
      <c r="AP360" s="108"/>
      <c r="AQ360" s="108"/>
      <c r="AR360" s="108"/>
      <c r="AS360" s="108"/>
      <c r="AT360" s="108"/>
      <c r="AU360" s="108"/>
      <c r="AV360" s="108"/>
      <c r="AW360" s="108"/>
      <c r="AX360" s="108"/>
      <c r="AY360" s="108"/>
      <c r="AZ360" s="108"/>
      <c r="BA360" s="98">
        <f t="shared" si="13"/>
        <v>0</v>
      </c>
      <c r="BB360" s="107"/>
    </row>
    <row r="361" spans="1:54" ht="19.5" customHeight="1">
      <c r="A361" s="6">
        <v>358</v>
      </c>
      <c r="B361" s="105"/>
      <c r="C361" s="106"/>
      <c r="D361" s="107"/>
      <c r="E361" s="107"/>
      <c r="F361" s="106"/>
      <c r="G361" s="107"/>
      <c r="H361" s="107"/>
      <c r="I361" s="107"/>
      <c r="J361" s="106"/>
      <c r="K361" s="107"/>
      <c r="L361" s="106"/>
      <c r="M361" s="107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  <c r="AA361" s="108"/>
      <c r="AB361" s="108"/>
      <c r="AC361" s="108"/>
      <c r="AD361" s="108"/>
      <c r="AE361" s="108"/>
      <c r="AF361" s="108"/>
      <c r="AG361" s="108"/>
      <c r="AH361" s="108"/>
      <c r="AI361" s="108"/>
      <c r="AJ361" s="108"/>
      <c r="AK361" s="108"/>
      <c r="AL361" s="108"/>
      <c r="AM361" s="108"/>
      <c r="AN361" s="108"/>
      <c r="AO361" s="108"/>
      <c r="AP361" s="108"/>
      <c r="AQ361" s="108"/>
      <c r="AR361" s="108"/>
      <c r="AS361" s="108"/>
      <c r="AT361" s="108"/>
      <c r="AU361" s="108"/>
      <c r="AV361" s="108"/>
      <c r="AW361" s="108"/>
      <c r="AX361" s="108"/>
      <c r="AY361" s="108"/>
      <c r="AZ361" s="108"/>
      <c r="BA361" s="98">
        <f t="shared" si="13"/>
        <v>0</v>
      </c>
      <c r="BB361" s="107"/>
    </row>
    <row r="362" spans="1:54" ht="19.5" customHeight="1">
      <c r="A362" s="6">
        <v>359</v>
      </c>
      <c r="B362" s="105"/>
      <c r="C362" s="106"/>
      <c r="D362" s="107"/>
      <c r="E362" s="107"/>
      <c r="F362" s="106"/>
      <c r="G362" s="107"/>
      <c r="H362" s="107"/>
      <c r="I362" s="107"/>
      <c r="J362" s="106"/>
      <c r="K362" s="107"/>
      <c r="L362" s="106"/>
      <c r="M362" s="107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  <c r="AA362" s="108"/>
      <c r="AB362" s="108"/>
      <c r="AC362" s="108"/>
      <c r="AD362" s="108"/>
      <c r="AE362" s="108"/>
      <c r="AF362" s="108"/>
      <c r="AG362" s="108"/>
      <c r="AH362" s="108"/>
      <c r="AI362" s="108"/>
      <c r="AJ362" s="108"/>
      <c r="AK362" s="108"/>
      <c r="AL362" s="108"/>
      <c r="AM362" s="108"/>
      <c r="AN362" s="108"/>
      <c r="AO362" s="108"/>
      <c r="AP362" s="108"/>
      <c r="AQ362" s="108"/>
      <c r="AR362" s="108"/>
      <c r="AS362" s="108"/>
      <c r="AT362" s="108"/>
      <c r="AU362" s="108"/>
      <c r="AV362" s="108"/>
      <c r="AW362" s="108"/>
      <c r="AX362" s="108"/>
      <c r="AY362" s="108"/>
      <c r="AZ362" s="108"/>
      <c r="BA362" s="98">
        <f t="shared" si="13"/>
        <v>0</v>
      </c>
      <c r="BB362" s="107"/>
    </row>
    <row r="363" spans="1:54" ht="19.5" customHeight="1">
      <c r="A363" s="6">
        <v>360</v>
      </c>
      <c r="B363" s="105"/>
      <c r="C363" s="106"/>
      <c r="D363" s="107"/>
      <c r="E363" s="107"/>
      <c r="F363" s="106"/>
      <c r="G363" s="107"/>
      <c r="H363" s="107"/>
      <c r="I363" s="107"/>
      <c r="J363" s="106"/>
      <c r="K363" s="107"/>
      <c r="L363" s="106"/>
      <c r="M363" s="107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08"/>
      <c r="AH363" s="108"/>
      <c r="AI363" s="108"/>
      <c r="AJ363" s="108"/>
      <c r="AK363" s="108"/>
      <c r="AL363" s="108"/>
      <c r="AM363" s="108"/>
      <c r="AN363" s="108"/>
      <c r="AO363" s="108"/>
      <c r="AP363" s="108"/>
      <c r="AQ363" s="108"/>
      <c r="AR363" s="108"/>
      <c r="AS363" s="108"/>
      <c r="AT363" s="108"/>
      <c r="AU363" s="108"/>
      <c r="AV363" s="108"/>
      <c r="AW363" s="108"/>
      <c r="AX363" s="108"/>
      <c r="AY363" s="108"/>
      <c r="AZ363" s="108"/>
      <c r="BA363" s="98">
        <f t="shared" si="13"/>
        <v>0</v>
      </c>
      <c r="BB363" s="107"/>
    </row>
    <row r="364" spans="1:54" ht="19.5" customHeight="1">
      <c r="A364" s="6">
        <v>361</v>
      </c>
      <c r="B364" s="105"/>
      <c r="C364" s="106"/>
      <c r="D364" s="107"/>
      <c r="E364" s="107"/>
      <c r="F364" s="106"/>
      <c r="G364" s="107"/>
      <c r="H364" s="107"/>
      <c r="I364" s="107"/>
      <c r="J364" s="106"/>
      <c r="K364" s="107"/>
      <c r="L364" s="106"/>
      <c r="M364" s="107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  <c r="AA364" s="108"/>
      <c r="AB364" s="108"/>
      <c r="AC364" s="108"/>
      <c r="AD364" s="108"/>
      <c r="AE364" s="108"/>
      <c r="AF364" s="108"/>
      <c r="AG364" s="108"/>
      <c r="AH364" s="108"/>
      <c r="AI364" s="108"/>
      <c r="AJ364" s="108"/>
      <c r="AK364" s="108"/>
      <c r="AL364" s="108"/>
      <c r="AM364" s="108"/>
      <c r="AN364" s="108"/>
      <c r="AO364" s="108"/>
      <c r="AP364" s="108"/>
      <c r="AQ364" s="108"/>
      <c r="AR364" s="108"/>
      <c r="AS364" s="108"/>
      <c r="AT364" s="108"/>
      <c r="AU364" s="108"/>
      <c r="AV364" s="108"/>
      <c r="AW364" s="108"/>
      <c r="AX364" s="108"/>
      <c r="AY364" s="108"/>
      <c r="AZ364" s="108"/>
      <c r="BA364" s="98">
        <f t="shared" si="13"/>
        <v>0</v>
      </c>
      <c r="BB364" s="107"/>
    </row>
    <row r="365" spans="1:54" ht="19.5" customHeight="1">
      <c r="A365" s="6">
        <v>362</v>
      </c>
      <c r="B365" s="105"/>
      <c r="C365" s="106"/>
      <c r="D365" s="107"/>
      <c r="E365" s="107"/>
      <c r="F365" s="106"/>
      <c r="G365" s="107"/>
      <c r="H365" s="107"/>
      <c r="I365" s="107"/>
      <c r="J365" s="106"/>
      <c r="K365" s="107"/>
      <c r="L365" s="106"/>
      <c r="M365" s="107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108"/>
      <c r="AJ365" s="108"/>
      <c r="AK365" s="108"/>
      <c r="AL365" s="108"/>
      <c r="AM365" s="108"/>
      <c r="AN365" s="108"/>
      <c r="AO365" s="108"/>
      <c r="AP365" s="108"/>
      <c r="AQ365" s="108"/>
      <c r="AR365" s="108"/>
      <c r="AS365" s="108"/>
      <c r="AT365" s="108"/>
      <c r="AU365" s="108"/>
      <c r="AV365" s="108"/>
      <c r="AW365" s="108"/>
      <c r="AX365" s="108"/>
      <c r="AY365" s="108"/>
      <c r="AZ365" s="108"/>
      <c r="BA365" s="98">
        <f t="shared" si="13"/>
        <v>0</v>
      </c>
      <c r="BB365" s="107"/>
    </row>
    <row r="366" spans="1:54" ht="19.5" customHeight="1">
      <c r="A366" s="6">
        <v>363</v>
      </c>
      <c r="B366" s="105"/>
      <c r="C366" s="106"/>
      <c r="D366" s="107"/>
      <c r="E366" s="107"/>
      <c r="F366" s="106"/>
      <c r="G366" s="107"/>
      <c r="H366" s="107"/>
      <c r="I366" s="107"/>
      <c r="J366" s="106"/>
      <c r="K366" s="107"/>
      <c r="L366" s="106"/>
      <c r="M366" s="107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  <c r="AA366" s="108"/>
      <c r="AB366" s="108"/>
      <c r="AC366" s="108"/>
      <c r="AD366" s="108"/>
      <c r="AE366" s="108"/>
      <c r="AF366" s="108"/>
      <c r="AG366" s="108"/>
      <c r="AH366" s="108"/>
      <c r="AI366" s="108"/>
      <c r="AJ366" s="108"/>
      <c r="AK366" s="108"/>
      <c r="AL366" s="108"/>
      <c r="AM366" s="108"/>
      <c r="AN366" s="108"/>
      <c r="AO366" s="108"/>
      <c r="AP366" s="108"/>
      <c r="AQ366" s="108"/>
      <c r="AR366" s="108"/>
      <c r="AS366" s="108"/>
      <c r="AT366" s="108"/>
      <c r="AU366" s="108"/>
      <c r="AV366" s="108"/>
      <c r="AW366" s="108"/>
      <c r="AX366" s="108"/>
      <c r="AY366" s="108"/>
      <c r="AZ366" s="108"/>
      <c r="BA366" s="98">
        <f t="shared" si="13"/>
        <v>0</v>
      </c>
      <c r="BB366" s="107"/>
    </row>
    <row r="367" spans="1:54" ht="19.5" customHeight="1">
      <c r="A367" s="6">
        <v>364</v>
      </c>
      <c r="B367" s="105"/>
      <c r="C367" s="106"/>
      <c r="D367" s="107"/>
      <c r="E367" s="107"/>
      <c r="F367" s="106"/>
      <c r="G367" s="107"/>
      <c r="H367" s="107"/>
      <c r="I367" s="107"/>
      <c r="J367" s="106"/>
      <c r="K367" s="107"/>
      <c r="L367" s="106"/>
      <c r="M367" s="107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  <c r="AA367" s="108"/>
      <c r="AB367" s="108"/>
      <c r="AC367" s="108"/>
      <c r="AD367" s="108"/>
      <c r="AE367" s="108"/>
      <c r="AF367" s="108"/>
      <c r="AG367" s="108"/>
      <c r="AH367" s="108"/>
      <c r="AI367" s="108"/>
      <c r="AJ367" s="108"/>
      <c r="AK367" s="108"/>
      <c r="AL367" s="108"/>
      <c r="AM367" s="108"/>
      <c r="AN367" s="108"/>
      <c r="AO367" s="108"/>
      <c r="AP367" s="108"/>
      <c r="AQ367" s="108"/>
      <c r="AR367" s="108"/>
      <c r="AS367" s="108"/>
      <c r="AT367" s="108"/>
      <c r="AU367" s="108"/>
      <c r="AV367" s="108"/>
      <c r="AW367" s="108"/>
      <c r="AX367" s="108"/>
      <c r="AY367" s="108"/>
      <c r="AZ367" s="108"/>
      <c r="BA367" s="98">
        <f t="shared" si="13"/>
        <v>0</v>
      </c>
      <c r="BB367" s="107"/>
    </row>
    <row r="368" spans="1:54" ht="19.5" customHeight="1">
      <c r="A368" s="6">
        <v>365</v>
      </c>
      <c r="B368" s="105"/>
      <c r="C368" s="106"/>
      <c r="D368" s="107"/>
      <c r="E368" s="107"/>
      <c r="F368" s="106"/>
      <c r="G368" s="107"/>
      <c r="H368" s="107"/>
      <c r="I368" s="107"/>
      <c r="J368" s="106"/>
      <c r="K368" s="107"/>
      <c r="L368" s="106"/>
      <c r="M368" s="107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08"/>
      <c r="AH368" s="108"/>
      <c r="AI368" s="108"/>
      <c r="AJ368" s="108"/>
      <c r="AK368" s="108"/>
      <c r="AL368" s="108"/>
      <c r="AM368" s="108"/>
      <c r="AN368" s="108"/>
      <c r="AO368" s="108"/>
      <c r="AP368" s="108"/>
      <c r="AQ368" s="108"/>
      <c r="AR368" s="108"/>
      <c r="AS368" s="108"/>
      <c r="AT368" s="108"/>
      <c r="AU368" s="108"/>
      <c r="AV368" s="108"/>
      <c r="AW368" s="108"/>
      <c r="AX368" s="108"/>
      <c r="AY368" s="108"/>
      <c r="AZ368" s="108"/>
      <c r="BA368" s="98">
        <f t="shared" si="13"/>
        <v>0</v>
      </c>
      <c r="BB368" s="107"/>
    </row>
    <row r="369" spans="1:54" ht="19.5" customHeight="1">
      <c r="A369" s="6">
        <v>366</v>
      </c>
      <c r="B369" s="105"/>
      <c r="C369" s="106"/>
      <c r="D369" s="107"/>
      <c r="E369" s="107"/>
      <c r="F369" s="106"/>
      <c r="G369" s="107"/>
      <c r="H369" s="107"/>
      <c r="I369" s="107"/>
      <c r="J369" s="106"/>
      <c r="K369" s="107"/>
      <c r="L369" s="106"/>
      <c r="M369" s="107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  <c r="AA369" s="108"/>
      <c r="AB369" s="108"/>
      <c r="AC369" s="108"/>
      <c r="AD369" s="108"/>
      <c r="AE369" s="108"/>
      <c r="AF369" s="108"/>
      <c r="AG369" s="108"/>
      <c r="AH369" s="108"/>
      <c r="AI369" s="108"/>
      <c r="AJ369" s="108"/>
      <c r="AK369" s="108"/>
      <c r="AL369" s="108"/>
      <c r="AM369" s="108"/>
      <c r="AN369" s="108"/>
      <c r="AO369" s="108"/>
      <c r="AP369" s="108"/>
      <c r="AQ369" s="108"/>
      <c r="AR369" s="108"/>
      <c r="AS369" s="108"/>
      <c r="AT369" s="108"/>
      <c r="AU369" s="108"/>
      <c r="AV369" s="108"/>
      <c r="AW369" s="108"/>
      <c r="AX369" s="108"/>
      <c r="AY369" s="108"/>
      <c r="AZ369" s="108"/>
      <c r="BA369" s="98">
        <f t="shared" si="13"/>
        <v>0</v>
      </c>
      <c r="BB369" s="107"/>
    </row>
    <row r="370" spans="1:54" ht="19.5" customHeight="1">
      <c r="A370" s="6">
        <v>367</v>
      </c>
      <c r="B370" s="105"/>
      <c r="C370" s="106"/>
      <c r="D370" s="107"/>
      <c r="E370" s="107"/>
      <c r="F370" s="106"/>
      <c r="G370" s="107"/>
      <c r="H370" s="107"/>
      <c r="I370" s="107"/>
      <c r="J370" s="106"/>
      <c r="K370" s="107"/>
      <c r="L370" s="106"/>
      <c r="M370" s="107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  <c r="AA370" s="108"/>
      <c r="AB370" s="108"/>
      <c r="AC370" s="108"/>
      <c r="AD370" s="108"/>
      <c r="AE370" s="108"/>
      <c r="AF370" s="108"/>
      <c r="AG370" s="108"/>
      <c r="AH370" s="108"/>
      <c r="AI370" s="108"/>
      <c r="AJ370" s="108"/>
      <c r="AK370" s="108"/>
      <c r="AL370" s="108"/>
      <c r="AM370" s="108"/>
      <c r="AN370" s="108"/>
      <c r="AO370" s="108"/>
      <c r="AP370" s="108"/>
      <c r="AQ370" s="108"/>
      <c r="AR370" s="108"/>
      <c r="AS370" s="108"/>
      <c r="AT370" s="108"/>
      <c r="AU370" s="108"/>
      <c r="AV370" s="108"/>
      <c r="AW370" s="108"/>
      <c r="AX370" s="108"/>
      <c r="AY370" s="108"/>
      <c r="AZ370" s="108"/>
      <c r="BA370" s="98">
        <f t="shared" si="13"/>
        <v>0</v>
      </c>
      <c r="BB370" s="107"/>
    </row>
    <row r="371" spans="1:54" ht="19.5" customHeight="1">
      <c r="A371" s="6">
        <v>368</v>
      </c>
      <c r="B371" s="105"/>
      <c r="C371" s="106"/>
      <c r="D371" s="107"/>
      <c r="E371" s="107"/>
      <c r="F371" s="106"/>
      <c r="G371" s="107"/>
      <c r="H371" s="107"/>
      <c r="I371" s="107"/>
      <c r="J371" s="106"/>
      <c r="K371" s="107"/>
      <c r="L371" s="106"/>
      <c r="M371" s="107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  <c r="AA371" s="108"/>
      <c r="AB371" s="108"/>
      <c r="AC371" s="108"/>
      <c r="AD371" s="108"/>
      <c r="AE371" s="108"/>
      <c r="AF371" s="108"/>
      <c r="AG371" s="108"/>
      <c r="AH371" s="108"/>
      <c r="AI371" s="108"/>
      <c r="AJ371" s="108"/>
      <c r="AK371" s="108"/>
      <c r="AL371" s="108"/>
      <c r="AM371" s="108"/>
      <c r="AN371" s="108"/>
      <c r="AO371" s="108"/>
      <c r="AP371" s="108"/>
      <c r="AQ371" s="108"/>
      <c r="AR371" s="108"/>
      <c r="AS371" s="108"/>
      <c r="AT371" s="108"/>
      <c r="AU371" s="108"/>
      <c r="AV371" s="108"/>
      <c r="AW371" s="108"/>
      <c r="AX371" s="108"/>
      <c r="AY371" s="108"/>
      <c r="AZ371" s="108"/>
      <c r="BA371" s="98">
        <f t="shared" si="13"/>
        <v>0</v>
      </c>
      <c r="BB371" s="107"/>
    </row>
    <row r="372" spans="1:54" ht="19.5" customHeight="1">
      <c r="A372" s="6">
        <v>369</v>
      </c>
      <c r="B372" s="105"/>
      <c r="C372" s="106"/>
      <c r="D372" s="107"/>
      <c r="E372" s="107"/>
      <c r="F372" s="106"/>
      <c r="G372" s="107"/>
      <c r="H372" s="107"/>
      <c r="I372" s="107"/>
      <c r="J372" s="106"/>
      <c r="K372" s="107"/>
      <c r="L372" s="106"/>
      <c r="M372" s="107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  <c r="AA372" s="108"/>
      <c r="AB372" s="108"/>
      <c r="AC372" s="108"/>
      <c r="AD372" s="108"/>
      <c r="AE372" s="108"/>
      <c r="AF372" s="108"/>
      <c r="AG372" s="108"/>
      <c r="AH372" s="108"/>
      <c r="AI372" s="108"/>
      <c r="AJ372" s="108"/>
      <c r="AK372" s="108"/>
      <c r="AL372" s="108"/>
      <c r="AM372" s="108"/>
      <c r="AN372" s="108"/>
      <c r="AO372" s="108"/>
      <c r="AP372" s="108"/>
      <c r="AQ372" s="108"/>
      <c r="AR372" s="108"/>
      <c r="AS372" s="108"/>
      <c r="AT372" s="108"/>
      <c r="AU372" s="108"/>
      <c r="AV372" s="108"/>
      <c r="AW372" s="108"/>
      <c r="AX372" s="108"/>
      <c r="AY372" s="108"/>
      <c r="AZ372" s="108"/>
      <c r="BA372" s="98">
        <f t="shared" si="13"/>
        <v>0</v>
      </c>
      <c r="BB372" s="107"/>
    </row>
    <row r="373" spans="1:54" ht="19.5" customHeight="1">
      <c r="A373" s="6">
        <v>370</v>
      </c>
      <c r="B373" s="105"/>
      <c r="C373" s="106"/>
      <c r="D373" s="107"/>
      <c r="E373" s="107"/>
      <c r="F373" s="106"/>
      <c r="G373" s="107"/>
      <c r="H373" s="107"/>
      <c r="I373" s="107"/>
      <c r="J373" s="106"/>
      <c r="K373" s="107"/>
      <c r="L373" s="106"/>
      <c r="M373" s="107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  <c r="AA373" s="108"/>
      <c r="AB373" s="108"/>
      <c r="AC373" s="108"/>
      <c r="AD373" s="108"/>
      <c r="AE373" s="108"/>
      <c r="AF373" s="108"/>
      <c r="AG373" s="108"/>
      <c r="AH373" s="108"/>
      <c r="AI373" s="108"/>
      <c r="AJ373" s="108"/>
      <c r="AK373" s="108"/>
      <c r="AL373" s="108"/>
      <c r="AM373" s="108"/>
      <c r="AN373" s="108"/>
      <c r="AO373" s="108"/>
      <c r="AP373" s="108"/>
      <c r="AQ373" s="108"/>
      <c r="AR373" s="108"/>
      <c r="AS373" s="108"/>
      <c r="AT373" s="108"/>
      <c r="AU373" s="108"/>
      <c r="AV373" s="108"/>
      <c r="AW373" s="108"/>
      <c r="AX373" s="108"/>
      <c r="AY373" s="108"/>
      <c r="AZ373" s="108"/>
      <c r="BA373" s="98">
        <f t="shared" si="13"/>
        <v>0</v>
      </c>
      <c r="BB373" s="107"/>
    </row>
    <row r="374" spans="1:54" ht="19.5" customHeight="1">
      <c r="A374" s="6">
        <v>371</v>
      </c>
      <c r="B374" s="105"/>
      <c r="C374" s="106"/>
      <c r="D374" s="107"/>
      <c r="E374" s="107"/>
      <c r="F374" s="106"/>
      <c r="G374" s="107"/>
      <c r="H374" s="107"/>
      <c r="I374" s="107"/>
      <c r="J374" s="106"/>
      <c r="K374" s="107"/>
      <c r="L374" s="106"/>
      <c r="M374" s="107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  <c r="AA374" s="108"/>
      <c r="AB374" s="108"/>
      <c r="AC374" s="108"/>
      <c r="AD374" s="108"/>
      <c r="AE374" s="108"/>
      <c r="AF374" s="108"/>
      <c r="AG374" s="108"/>
      <c r="AH374" s="108"/>
      <c r="AI374" s="108"/>
      <c r="AJ374" s="108"/>
      <c r="AK374" s="108"/>
      <c r="AL374" s="108"/>
      <c r="AM374" s="108"/>
      <c r="AN374" s="108"/>
      <c r="AO374" s="108"/>
      <c r="AP374" s="108"/>
      <c r="AQ374" s="108"/>
      <c r="AR374" s="108"/>
      <c r="AS374" s="108"/>
      <c r="AT374" s="108"/>
      <c r="AU374" s="108"/>
      <c r="AV374" s="108"/>
      <c r="AW374" s="108"/>
      <c r="AX374" s="108"/>
      <c r="AY374" s="108"/>
      <c r="AZ374" s="108"/>
      <c r="BA374" s="98">
        <f t="shared" si="13"/>
        <v>0</v>
      </c>
      <c r="BB374" s="107"/>
    </row>
    <row r="375" spans="1:54" ht="19.5" customHeight="1">
      <c r="A375" s="6">
        <v>372</v>
      </c>
      <c r="B375" s="105"/>
      <c r="C375" s="106"/>
      <c r="D375" s="107"/>
      <c r="E375" s="107"/>
      <c r="F375" s="106"/>
      <c r="G375" s="107"/>
      <c r="H375" s="107"/>
      <c r="I375" s="107"/>
      <c r="J375" s="106"/>
      <c r="K375" s="107"/>
      <c r="L375" s="106"/>
      <c r="M375" s="107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  <c r="AA375" s="108"/>
      <c r="AB375" s="108"/>
      <c r="AC375" s="108"/>
      <c r="AD375" s="108"/>
      <c r="AE375" s="108"/>
      <c r="AF375" s="108"/>
      <c r="AG375" s="108"/>
      <c r="AH375" s="108"/>
      <c r="AI375" s="108"/>
      <c r="AJ375" s="108"/>
      <c r="AK375" s="108"/>
      <c r="AL375" s="108"/>
      <c r="AM375" s="108"/>
      <c r="AN375" s="108"/>
      <c r="AO375" s="108"/>
      <c r="AP375" s="108"/>
      <c r="AQ375" s="108"/>
      <c r="AR375" s="108"/>
      <c r="AS375" s="108"/>
      <c r="AT375" s="108"/>
      <c r="AU375" s="108"/>
      <c r="AV375" s="108"/>
      <c r="AW375" s="108"/>
      <c r="AX375" s="108"/>
      <c r="AY375" s="108"/>
      <c r="AZ375" s="108"/>
      <c r="BA375" s="98">
        <f t="shared" si="13"/>
        <v>0</v>
      </c>
      <c r="BB375" s="107"/>
    </row>
    <row r="376" spans="1:54" ht="19.5" customHeight="1">
      <c r="A376" s="6">
        <v>373</v>
      </c>
      <c r="B376" s="105"/>
      <c r="C376" s="106"/>
      <c r="D376" s="107"/>
      <c r="E376" s="107"/>
      <c r="F376" s="106"/>
      <c r="G376" s="107"/>
      <c r="H376" s="107"/>
      <c r="I376" s="107"/>
      <c r="J376" s="106"/>
      <c r="K376" s="107"/>
      <c r="L376" s="106"/>
      <c r="M376" s="107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08"/>
      <c r="AH376" s="108"/>
      <c r="AI376" s="108"/>
      <c r="AJ376" s="108"/>
      <c r="AK376" s="108"/>
      <c r="AL376" s="108"/>
      <c r="AM376" s="108"/>
      <c r="AN376" s="108"/>
      <c r="AO376" s="108"/>
      <c r="AP376" s="108"/>
      <c r="AQ376" s="108"/>
      <c r="AR376" s="108"/>
      <c r="AS376" s="108"/>
      <c r="AT376" s="108"/>
      <c r="AU376" s="108"/>
      <c r="AV376" s="108"/>
      <c r="AW376" s="108"/>
      <c r="AX376" s="108"/>
      <c r="AY376" s="108"/>
      <c r="AZ376" s="108"/>
      <c r="BA376" s="98">
        <f t="shared" si="13"/>
        <v>0</v>
      </c>
      <c r="BB376" s="107"/>
    </row>
    <row r="377" spans="1:54" ht="19.5" customHeight="1">
      <c r="A377" s="6">
        <v>374</v>
      </c>
      <c r="B377" s="105"/>
      <c r="C377" s="106"/>
      <c r="D377" s="107"/>
      <c r="E377" s="107"/>
      <c r="F377" s="106"/>
      <c r="G377" s="107"/>
      <c r="H377" s="107"/>
      <c r="I377" s="107"/>
      <c r="J377" s="106"/>
      <c r="K377" s="107"/>
      <c r="L377" s="106"/>
      <c r="M377" s="107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  <c r="AA377" s="108"/>
      <c r="AB377" s="108"/>
      <c r="AC377" s="108"/>
      <c r="AD377" s="108"/>
      <c r="AE377" s="108"/>
      <c r="AF377" s="108"/>
      <c r="AG377" s="108"/>
      <c r="AH377" s="108"/>
      <c r="AI377" s="108"/>
      <c r="AJ377" s="108"/>
      <c r="AK377" s="108"/>
      <c r="AL377" s="108"/>
      <c r="AM377" s="108"/>
      <c r="AN377" s="108"/>
      <c r="AO377" s="108"/>
      <c r="AP377" s="108"/>
      <c r="AQ377" s="108"/>
      <c r="AR377" s="108"/>
      <c r="AS377" s="108"/>
      <c r="AT377" s="108"/>
      <c r="AU377" s="108"/>
      <c r="AV377" s="108"/>
      <c r="AW377" s="108"/>
      <c r="AX377" s="108"/>
      <c r="AY377" s="108"/>
      <c r="AZ377" s="108"/>
      <c r="BA377" s="98">
        <f t="shared" si="13"/>
        <v>0</v>
      </c>
      <c r="BB377" s="107"/>
    </row>
    <row r="378" spans="1:54" ht="19.5" customHeight="1">
      <c r="A378" s="6">
        <v>375</v>
      </c>
      <c r="B378" s="105"/>
      <c r="C378" s="106"/>
      <c r="D378" s="107"/>
      <c r="E378" s="107"/>
      <c r="F378" s="106"/>
      <c r="G378" s="107"/>
      <c r="H378" s="107"/>
      <c r="I378" s="107"/>
      <c r="J378" s="106"/>
      <c r="K378" s="107"/>
      <c r="L378" s="106"/>
      <c r="M378" s="107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98">
        <f t="shared" si="13"/>
        <v>0</v>
      </c>
      <c r="BB378" s="107"/>
    </row>
    <row r="379" spans="1:54" ht="19.5" customHeight="1">
      <c r="A379" s="6">
        <v>376</v>
      </c>
      <c r="B379" s="105"/>
      <c r="C379" s="106"/>
      <c r="D379" s="107"/>
      <c r="E379" s="107"/>
      <c r="F379" s="106"/>
      <c r="G379" s="107"/>
      <c r="H379" s="107"/>
      <c r="I379" s="107"/>
      <c r="J379" s="106"/>
      <c r="K379" s="107"/>
      <c r="L379" s="106"/>
      <c r="M379" s="107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  <c r="AA379" s="108"/>
      <c r="AB379" s="108"/>
      <c r="AC379" s="108"/>
      <c r="AD379" s="108"/>
      <c r="AE379" s="108"/>
      <c r="AF379" s="108"/>
      <c r="AG379" s="108"/>
      <c r="AH379" s="108"/>
      <c r="AI379" s="108"/>
      <c r="AJ379" s="108"/>
      <c r="AK379" s="108"/>
      <c r="AL379" s="108"/>
      <c r="AM379" s="108"/>
      <c r="AN379" s="108"/>
      <c r="AO379" s="108"/>
      <c r="AP379" s="108"/>
      <c r="AQ379" s="108"/>
      <c r="AR379" s="108"/>
      <c r="AS379" s="108"/>
      <c r="AT379" s="108"/>
      <c r="AU379" s="108"/>
      <c r="AV379" s="108"/>
      <c r="AW379" s="108"/>
      <c r="AX379" s="108"/>
      <c r="AY379" s="108"/>
      <c r="AZ379" s="108"/>
      <c r="BA379" s="98">
        <f t="shared" si="13"/>
        <v>0</v>
      </c>
      <c r="BB379" s="107"/>
    </row>
    <row r="380" spans="1:54" ht="19.5" customHeight="1">
      <c r="A380" s="6">
        <v>377</v>
      </c>
      <c r="B380" s="105"/>
      <c r="C380" s="106"/>
      <c r="D380" s="107"/>
      <c r="E380" s="107"/>
      <c r="F380" s="106"/>
      <c r="G380" s="107"/>
      <c r="H380" s="107"/>
      <c r="I380" s="107"/>
      <c r="J380" s="106"/>
      <c r="K380" s="107"/>
      <c r="L380" s="106"/>
      <c r="M380" s="107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  <c r="AA380" s="108"/>
      <c r="AB380" s="108"/>
      <c r="AC380" s="108"/>
      <c r="AD380" s="108"/>
      <c r="AE380" s="108"/>
      <c r="AF380" s="108"/>
      <c r="AG380" s="108"/>
      <c r="AH380" s="108"/>
      <c r="AI380" s="108"/>
      <c r="AJ380" s="108"/>
      <c r="AK380" s="108"/>
      <c r="AL380" s="108"/>
      <c r="AM380" s="108"/>
      <c r="AN380" s="108"/>
      <c r="AO380" s="108"/>
      <c r="AP380" s="108"/>
      <c r="AQ380" s="108"/>
      <c r="AR380" s="108"/>
      <c r="AS380" s="108"/>
      <c r="AT380" s="108"/>
      <c r="AU380" s="108"/>
      <c r="AV380" s="108"/>
      <c r="AW380" s="108"/>
      <c r="AX380" s="108"/>
      <c r="AY380" s="108"/>
      <c r="AZ380" s="108"/>
      <c r="BA380" s="98">
        <f t="shared" si="13"/>
        <v>0</v>
      </c>
      <c r="BB380" s="107"/>
    </row>
    <row r="381" spans="1:54" ht="19.5" customHeight="1">
      <c r="A381" s="6">
        <v>378</v>
      </c>
      <c r="B381" s="105"/>
      <c r="C381" s="106"/>
      <c r="D381" s="107"/>
      <c r="E381" s="107"/>
      <c r="F381" s="106"/>
      <c r="G381" s="107"/>
      <c r="H381" s="107"/>
      <c r="I381" s="107"/>
      <c r="J381" s="106"/>
      <c r="K381" s="107"/>
      <c r="L381" s="106"/>
      <c r="M381" s="107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  <c r="AA381" s="108"/>
      <c r="AB381" s="108"/>
      <c r="AC381" s="108"/>
      <c r="AD381" s="108"/>
      <c r="AE381" s="108"/>
      <c r="AF381" s="108"/>
      <c r="AG381" s="108"/>
      <c r="AH381" s="108"/>
      <c r="AI381" s="108"/>
      <c r="AJ381" s="108"/>
      <c r="AK381" s="108"/>
      <c r="AL381" s="108"/>
      <c r="AM381" s="108"/>
      <c r="AN381" s="108"/>
      <c r="AO381" s="108"/>
      <c r="AP381" s="108"/>
      <c r="AQ381" s="108"/>
      <c r="AR381" s="108"/>
      <c r="AS381" s="108"/>
      <c r="AT381" s="108"/>
      <c r="AU381" s="108"/>
      <c r="AV381" s="108"/>
      <c r="AW381" s="108"/>
      <c r="AX381" s="108"/>
      <c r="AY381" s="108"/>
      <c r="AZ381" s="108"/>
      <c r="BA381" s="98">
        <f t="shared" si="13"/>
        <v>0</v>
      </c>
      <c r="BB381" s="107"/>
    </row>
    <row r="382" spans="1:54" ht="19.5" customHeight="1">
      <c r="A382" s="6">
        <v>379</v>
      </c>
      <c r="B382" s="105"/>
      <c r="C382" s="106"/>
      <c r="D382" s="107"/>
      <c r="E382" s="107"/>
      <c r="F382" s="106"/>
      <c r="G382" s="107"/>
      <c r="H382" s="107"/>
      <c r="I382" s="107"/>
      <c r="J382" s="106"/>
      <c r="K382" s="107"/>
      <c r="L382" s="106"/>
      <c r="M382" s="107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  <c r="AA382" s="108"/>
      <c r="AB382" s="108"/>
      <c r="AC382" s="108"/>
      <c r="AD382" s="108"/>
      <c r="AE382" s="108"/>
      <c r="AF382" s="108"/>
      <c r="AG382" s="108"/>
      <c r="AH382" s="108"/>
      <c r="AI382" s="108"/>
      <c r="AJ382" s="108"/>
      <c r="AK382" s="108"/>
      <c r="AL382" s="108"/>
      <c r="AM382" s="108"/>
      <c r="AN382" s="108"/>
      <c r="AO382" s="108"/>
      <c r="AP382" s="108"/>
      <c r="AQ382" s="108"/>
      <c r="AR382" s="108"/>
      <c r="AS382" s="108"/>
      <c r="AT382" s="108"/>
      <c r="AU382" s="108"/>
      <c r="AV382" s="108"/>
      <c r="AW382" s="108"/>
      <c r="AX382" s="108"/>
      <c r="AY382" s="108"/>
      <c r="AZ382" s="108"/>
      <c r="BA382" s="98">
        <f t="shared" si="13"/>
        <v>0</v>
      </c>
      <c r="BB382" s="107"/>
    </row>
    <row r="383" spans="1:54" ht="19.5" customHeight="1">
      <c r="A383" s="6">
        <v>380</v>
      </c>
      <c r="B383" s="105"/>
      <c r="C383" s="106"/>
      <c r="D383" s="107"/>
      <c r="E383" s="107"/>
      <c r="F383" s="106"/>
      <c r="G383" s="107"/>
      <c r="H383" s="107"/>
      <c r="I383" s="107"/>
      <c r="J383" s="106"/>
      <c r="K383" s="107"/>
      <c r="L383" s="106"/>
      <c r="M383" s="107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08"/>
      <c r="AH383" s="108"/>
      <c r="AI383" s="108"/>
      <c r="AJ383" s="108"/>
      <c r="AK383" s="108"/>
      <c r="AL383" s="108"/>
      <c r="AM383" s="108"/>
      <c r="AN383" s="108"/>
      <c r="AO383" s="108"/>
      <c r="AP383" s="108"/>
      <c r="AQ383" s="108"/>
      <c r="AR383" s="108"/>
      <c r="AS383" s="108"/>
      <c r="AT383" s="108"/>
      <c r="AU383" s="108"/>
      <c r="AV383" s="108"/>
      <c r="AW383" s="108"/>
      <c r="AX383" s="108"/>
      <c r="AY383" s="108"/>
      <c r="AZ383" s="108"/>
      <c r="BA383" s="98">
        <f t="shared" si="13"/>
        <v>0</v>
      </c>
      <c r="BB383" s="107"/>
    </row>
    <row r="384" spans="1:54" ht="19.5" customHeight="1">
      <c r="A384" s="6">
        <v>381</v>
      </c>
      <c r="B384" s="105"/>
      <c r="C384" s="106"/>
      <c r="D384" s="107"/>
      <c r="E384" s="107"/>
      <c r="F384" s="106"/>
      <c r="G384" s="107"/>
      <c r="H384" s="107"/>
      <c r="I384" s="107"/>
      <c r="J384" s="106"/>
      <c r="K384" s="107"/>
      <c r="L384" s="106"/>
      <c r="M384" s="107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  <c r="AA384" s="108"/>
      <c r="AB384" s="108"/>
      <c r="AC384" s="108"/>
      <c r="AD384" s="108"/>
      <c r="AE384" s="108"/>
      <c r="AF384" s="108"/>
      <c r="AG384" s="108"/>
      <c r="AH384" s="108"/>
      <c r="AI384" s="108"/>
      <c r="AJ384" s="108"/>
      <c r="AK384" s="108"/>
      <c r="AL384" s="108"/>
      <c r="AM384" s="108"/>
      <c r="AN384" s="108"/>
      <c r="AO384" s="108"/>
      <c r="AP384" s="108"/>
      <c r="AQ384" s="108"/>
      <c r="AR384" s="108"/>
      <c r="AS384" s="108"/>
      <c r="AT384" s="108"/>
      <c r="AU384" s="108"/>
      <c r="AV384" s="108"/>
      <c r="AW384" s="108"/>
      <c r="AX384" s="108"/>
      <c r="AY384" s="108"/>
      <c r="AZ384" s="108"/>
      <c r="BA384" s="98">
        <f t="shared" si="13"/>
        <v>0</v>
      </c>
      <c r="BB384" s="107"/>
    </row>
    <row r="385" spans="1:54" ht="19.5" customHeight="1">
      <c r="A385" s="6">
        <v>382</v>
      </c>
      <c r="B385" s="105"/>
      <c r="C385" s="106"/>
      <c r="D385" s="107"/>
      <c r="E385" s="107"/>
      <c r="F385" s="106"/>
      <c r="G385" s="107"/>
      <c r="H385" s="107"/>
      <c r="I385" s="107"/>
      <c r="J385" s="106"/>
      <c r="K385" s="107"/>
      <c r="L385" s="106"/>
      <c r="M385" s="107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  <c r="AA385" s="108"/>
      <c r="AB385" s="108"/>
      <c r="AC385" s="108"/>
      <c r="AD385" s="108"/>
      <c r="AE385" s="108"/>
      <c r="AF385" s="108"/>
      <c r="AG385" s="108"/>
      <c r="AH385" s="108"/>
      <c r="AI385" s="108"/>
      <c r="AJ385" s="108"/>
      <c r="AK385" s="108"/>
      <c r="AL385" s="108"/>
      <c r="AM385" s="108"/>
      <c r="AN385" s="108"/>
      <c r="AO385" s="108"/>
      <c r="AP385" s="108"/>
      <c r="AQ385" s="108"/>
      <c r="AR385" s="108"/>
      <c r="AS385" s="108"/>
      <c r="AT385" s="108"/>
      <c r="AU385" s="108"/>
      <c r="AV385" s="108"/>
      <c r="AW385" s="108"/>
      <c r="AX385" s="108"/>
      <c r="AY385" s="108"/>
      <c r="AZ385" s="108"/>
      <c r="BA385" s="98">
        <f t="shared" si="13"/>
        <v>0</v>
      </c>
      <c r="BB385" s="107"/>
    </row>
    <row r="386" spans="1:54" ht="19.5" customHeight="1">
      <c r="A386" s="6">
        <v>383</v>
      </c>
      <c r="B386" s="105"/>
      <c r="C386" s="106"/>
      <c r="D386" s="107"/>
      <c r="E386" s="107"/>
      <c r="F386" s="106"/>
      <c r="G386" s="107"/>
      <c r="H386" s="107"/>
      <c r="I386" s="107"/>
      <c r="J386" s="106"/>
      <c r="K386" s="107"/>
      <c r="L386" s="106"/>
      <c r="M386" s="107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  <c r="AA386" s="108"/>
      <c r="AB386" s="108"/>
      <c r="AC386" s="108"/>
      <c r="AD386" s="108"/>
      <c r="AE386" s="108"/>
      <c r="AF386" s="108"/>
      <c r="AG386" s="108"/>
      <c r="AH386" s="108"/>
      <c r="AI386" s="108"/>
      <c r="AJ386" s="108"/>
      <c r="AK386" s="108"/>
      <c r="AL386" s="108"/>
      <c r="AM386" s="108"/>
      <c r="AN386" s="108"/>
      <c r="AO386" s="108"/>
      <c r="AP386" s="108"/>
      <c r="AQ386" s="108"/>
      <c r="AR386" s="108"/>
      <c r="AS386" s="108"/>
      <c r="AT386" s="108"/>
      <c r="AU386" s="108"/>
      <c r="AV386" s="108"/>
      <c r="AW386" s="108"/>
      <c r="AX386" s="108"/>
      <c r="AY386" s="108"/>
      <c r="AZ386" s="108"/>
      <c r="BA386" s="98">
        <f t="shared" si="13"/>
        <v>0</v>
      </c>
      <c r="BB386" s="107"/>
    </row>
    <row r="387" spans="1:54" ht="19.5" customHeight="1">
      <c r="A387" s="6">
        <v>384</v>
      </c>
      <c r="B387" s="105"/>
      <c r="C387" s="106"/>
      <c r="D387" s="107"/>
      <c r="E387" s="107"/>
      <c r="F387" s="106"/>
      <c r="G387" s="107"/>
      <c r="H387" s="107"/>
      <c r="I387" s="107"/>
      <c r="J387" s="106"/>
      <c r="K387" s="107"/>
      <c r="L387" s="106"/>
      <c r="M387" s="107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  <c r="AA387" s="108"/>
      <c r="AB387" s="108"/>
      <c r="AC387" s="108"/>
      <c r="AD387" s="108"/>
      <c r="AE387" s="108"/>
      <c r="AF387" s="108"/>
      <c r="AG387" s="108"/>
      <c r="AH387" s="108"/>
      <c r="AI387" s="108"/>
      <c r="AJ387" s="108"/>
      <c r="AK387" s="108"/>
      <c r="AL387" s="108"/>
      <c r="AM387" s="108"/>
      <c r="AN387" s="108"/>
      <c r="AO387" s="108"/>
      <c r="AP387" s="108"/>
      <c r="AQ387" s="108"/>
      <c r="AR387" s="108"/>
      <c r="AS387" s="108"/>
      <c r="AT387" s="108"/>
      <c r="AU387" s="108"/>
      <c r="AV387" s="108"/>
      <c r="AW387" s="108"/>
      <c r="AX387" s="108"/>
      <c r="AY387" s="108"/>
      <c r="AZ387" s="108"/>
      <c r="BA387" s="98">
        <f t="shared" si="13"/>
        <v>0</v>
      </c>
      <c r="BB387" s="107"/>
    </row>
    <row r="388" spans="1:54" ht="19.5" customHeight="1">
      <c r="A388" s="6">
        <v>385</v>
      </c>
      <c r="B388" s="105"/>
      <c r="C388" s="106"/>
      <c r="D388" s="107"/>
      <c r="E388" s="107"/>
      <c r="F388" s="106"/>
      <c r="G388" s="107"/>
      <c r="H388" s="107"/>
      <c r="I388" s="107"/>
      <c r="J388" s="106"/>
      <c r="K388" s="107"/>
      <c r="L388" s="106"/>
      <c r="M388" s="107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08"/>
      <c r="AH388" s="108"/>
      <c r="AI388" s="108"/>
      <c r="AJ388" s="108"/>
      <c r="AK388" s="108"/>
      <c r="AL388" s="108"/>
      <c r="AM388" s="108"/>
      <c r="AN388" s="108"/>
      <c r="AO388" s="108"/>
      <c r="AP388" s="108"/>
      <c r="AQ388" s="108"/>
      <c r="AR388" s="108"/>
      <c r="AS388" s="108"/>
      <c r="AT388" s="108"/>
      <c r="AU388" s="108"/>
      <c r="AV388" s="108"/>
      <c r="AW388" s="108"/>
      <c r="AX388" s="108"/>
      <c r="AY388" s="108"/>
      <c r="AZ388" s="108"/>
      <c r="BA388" s="98">
        <f t="shared" si="13"/>
        <v>0</v>
      </c>
      <c r="BB388" s="107"/>
    </row>
    <row r="389" spans="1:54" ht="19.5" customHeight="1">
      <c r="A389" s="6">
        <v>386</v>
      </c>
      <c r="B389" s="105"/>
      <c r="C389" s="106"/>
      <c r="D389" s="107"/>
      <c r="E389" s="107"/>
      <c r="F389" s="106"/>
      <c r="G389" s="107"/>
      <c r="H389" s="107"/>
      <c r="I389" s="107"/>
      <c r="J389" s="106"/>
      <c r="K389" s="107"/>
      <c r="L389" s="106"/>
      <c r="M389" s="107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  <c r="AA389" s="108"/>
      <c r="AB389" s="108"/>
      <c r="AC389" s="108"/>
      <c r="AD389" s="108"/>
      <c r="AE389" s="108"/>
      <c r="AF389" s="108"/>
      <c r="AG389" s="108"/>
      <c r="AH389" s="108"/>
      <c r="AI389" s="108"/>
      <c r="AJ389" s="108"/>
      <c r="AK389" s="108"/>
      <c r="AL389" s="108"/>
      <c r="AM389" s="108"/>
      <c r="AN389" s="108"/>
      <c r="AO389" s="108"/>
      <c r="AP389" s="108"/>
      <c r="AQ389" s="108"/>
      <c r="AR389" s="108"/>
      <c r="AS389" s="108"/>
      <c r="AT389" s="108"/>
      <c r="AU389" s="108"/>
      <c r="AV389" s="108"/>
      <c r="AW389" s="108"/>
      <c r="AX389" s="108"/>
      <c r="AY389" s="108"/>
      <c r="AZ389" s="108"/>
      <c r="BA389" s="98">
        <f t="shared" ref="BA389:BA452" si="14">SUM(N389:AZ389)</f>
        <v>0</v>
      </c>
      <c r="BB389" s="107"/>
    </row>
    <row r="390" spans="1:54" ht="19.5" customHeight="1">
      <c r="A390" s="6">
        <v>387</v>
      </c>
      <c r="B390" s="105"/>
      <c r="C390" s="106"/>
      <c r="D390" s="107"/>
      <c r="E390" s="107"/>
      <c r="F390" s="106"/>
      <c r="G390" s="107"/>
      <c r="H390" s="107"/>
      <c r="I390" s="107"/>
      <c r="J390" s="106"/>
      <c r="K390" s="107"/>
      <c r="L390" s="106"/>
      <c r="M390" s="107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  <c r="AA390" s="108"/>
      <c r="AB390" s="108"/>
      <c r="AC390" s="108"/>
      <c r="AD390" s="108"/>
      <c r="AE390" s="108"/>
      <c r="AF390" s="108"/>
      <c r="AG390" s="108"/>
      <c r="AH390" s="108"/>
      <c r="AI390" s="108"/>
      <c r="AJ390" s="108"/>
      <c r="AK390" s="108"/>
      <c r="AL390" s="108"/>
      <c r="AM390" s="108"/>
      <c r="AN390" s="108"/>
      <c r="AO390" s="108"/>
      <c r="AP390" s="108"/>
      <c r="AQ390" s="108"/>
      <c r="AR390" s="108"/>
      <c r="AS390" s="108"/>
      <c r="AT390" s="108"/>
      <c r="AU390" s="108"/>
      <c r="AV390" s="108"/>
      <c r="AW390" s="108"/>
      <c r="AX390" s="108"/>
      <c r="AY390" s="108"/>
      <c r="AZ390" s="108"/>
      <c r="BA390" s="98">
        <f t="shared" si="14"/>
        <v>0</v>
      </c>
      <c r="BB390" s="107"/>
    </row>
    <row r="391" spans="1:54" ht="19.5" customHeight="1">
      <c r="A391" s="6">
        <v>388</v>
      </c>
      <c r="B391" s="105"/>
      <c r="C391" s="106"/>
      <c r="D391" s="107"/>
      <c r="E391" s="107"/>
      <c r="F391" s="106"/>
      <c r="G391" s="107"/>
      <c r="H391" s="107"/>
      <c r="I391" s="107"/>
      <c r="J391" s="106"/>
      <c r="K391" s="107"/>
      <c r="L391" s="106"/>
      <c r="M391" s="107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  <c r="AA391" s="108"/>
      <c r="AB391" s="108"/>
      <c r="AC391" s="108"/>
      <c r="AD391" s="108"/>
      <c r="AE391" s="108"/>
      <c r="AF391" s="108"/>
      <c r="AG391" s="108"/>
      <c r="AH391" s="108"/>
      <c r="AI391" s="108"/>
      <c r="AJ391" s="108"/>
      <c r="AK391" s="108"/>
      <c r="AL391" s="108"/>
      <c r="AM391" s="108"/>
      <c r="AN391" s="108"/>
      <c r="AO391" s="108"/>
      <c r="AP391" s="108"/>
      <c r="AQ391" s="108"/>
      <c r="AR391" s="108"/>
      <c r="AS391" s="108"/>
      <c r="AT391" s="108"/>
      <c r="AU391" s="108"/>
      <c r="AV391" s="108"/>
      <c r="AW391" s="108"/>
      <c r="AX391" s="108"/>
      <c r="AY391" s="108"/>
      <c r="AZ391" s="108"/>
      <c r="BA391" s="98">
        <f t="shared" si="14"/>
        <v>0</v>
      </c>
      <c r="BB391" s="107"/>
    </row>
    <row r="392" spans="1:54" ht="19.5" customHeight="1">
      <c r="A392" s="6">
        <v>389</v>
      </c>
      <c r="B392" s="105"/>
      <c r="C392" s="106"/>
      <c r="D392" s="107"/>
      <c r="E392" s="107"/>
      <c r="F392" s="106"/>
      <c r="G392" s="107"/>
      <c r="H392" s="107"/>
      <c r="I392" s="107"/>
      <c r="J392" s="106"/>
      <c r="K392" s="107"/>
      <c r="L392" s="106"/>
      <c r="M392" s="107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  <c r="AA392" s="108"/>
      <c r="AB392" s="108"/>
      <c r="AC392" s="108"/>
      <c r="AD392" s="108"/>
      <c r="AE392" s="108"/>
      <c r="AF392" s="108"/>
      <c r="AG392" s="108"/>
      <c r="AH392" s="108"/>
      <c r="AI392" s="108"/>
      <c r="AJ392" s="108"/>
      <c r="AK392" s="108"/>
      <c r="AL392" s="108"/>
      <c r="AM392" s="108"/>
      <c r="AN392" s="108"/>
      <c r="AO392" s="108"/>
      <c r="AP392" s="108"/>
      <c r="AQ392" s="108"/>
      <c r="AR392" s="108"/>
      <c r="AS392" s="108"/>
      <c r="AT392" s="108"/>
      <c r="AU392" s="108"/>
      <c r="AV392" s="108"/>
      <c r="AW392" s="108"/>
      <c r="AX392" s="108"/>
      <c r="AY392" s="108"/>
      <c r="AZ392" s="108"/>
      <c r="BA392" s="98">
        <f t="shared" si="14"/>
        <v>0</v>
      </c>
      <c r="BB392" s="107"/>
    </row>
    <row r="393" spans="1:54" ht="19.5" customHeight="1">
      <c r="A393" s="6">
        <v>390</v>
      </c>
      <c r="B393" s="105"/>
      <c r="C393" s="106"/>
      <c r="D393" s="107"/>
      <c r="E393" s="107"/>
      <c r="F393" s="106"/>
      <c r="G393" s="107"/>
      <c r="H393" s="107"/>
      <c r="I393" s="107"/>
      <c r="J393" s="106"/>
      <c r="K393" s="107"/>
      <c r="L393" s="106"/>
      <c r="M393" s="107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  <c r="AA393" s="108"/>
      <c r="AB393" s="108"/>
      <c r="AC393" s="108"/>
      <c r="AD393" s="108"/>
      <c r="AE393" s="108"/>
      <c r="AF393" s="108"/>
      <c r="AG393" s="108"/>
      <c r="AH393" s="108"/>
      <c r="AI393" s="108"/>
      <c r="AJ393" s="108"/>
      <c r="AK393" s="108"/>
      <c r="AL393" s="108"/>
      <c r="AM393" s="108"/>
      <c r="AN393" s="108"/>
      <c r="AO393" s="108"/>
      <c r="AP393" s="108"/>
      <c r="AQ393" s="108"/>
      <c r="AR393" s="108"/>
      <c r="AS393" s="108"/>
      <c r="AT393" s="108"/>
      <c r="AU393" s="108"/>
      <c r="AV393" s="108"/>
      <c r="AW393" s="108"/>
      <c r="AX393" s="108"/>
      <c r="AY393" s="108"/>
      <c r="AZ393" s="108"/>
      <c r="BA393" s="98">
        <f t="shared" si="14"/>
        <v>0</v>
      </c>
      <c r="BB393" s="107"/>
    </row>
    <row r="394" spans="1:54" ht="19.5" customHeight="1">
      <c r="A394" s="6">
        <v>391</v>
      </c>
      <c r="B394" s="105"/>
      <c r="C394" s="106"/>
      <c r="D394" s="107"/>
      <c r="E394" s="107"/>
      <c r="F394" s="106"/>
      <c r="G394" s="107"/>
      <c r="H394" s="107"/>
      <c r="I394" s="107"/>
      <c r="J394" s="106"/>
      <c r="K394" s="107"/>
      <c r="L394" s="106"/>
      <c r="M394" s="107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  <c r="AA394" s="108"/>
      <c r="AB394" s="108"/>
      <c r="AC394" s="108"/>
      <c r="AD394" s="108"/>
      <c r="AE394" s="108"/>
      <c r="AF394" s="108"/>
      <c r="AG394" s="108"/>
      <c r="AH394" s="108"/>
      <c r="AI394" s="108"/>
      <c r="AJ394" s="108"/>
      <c r="AK394" s="108"/>
      <c r="AL394" s="108"/>
      <c r="AM394" s="108"/>
      <c r="AN394" s="108"/>
      <c r="AO394" s="108"/>
      <c r="AP394" s="108"/>
      <c r="AQ394" s="108"/>
      <c r="AR394" s="108"/>
      <c r="AS394" s="108"/>
      <c r="AT394" s="108"/>
      <c r="AU394" s="108"/>
      <c r="AV394" s="108"/>
      <c r="AW394" s="108"/>
      <c r="AX394" s="108"/>
      <c r="AY394" s="108"/>
      <c r="AZ394" s="108"/>
      <c r="BA394" s="98">
        <f t="shared" si="14"/>
        <v>0</v>
      </c>
      <c r="BB394" s="107"/>
    </row>
    <row r="395" spans="1:54" ht="19.5" customHeight="1">
      <c r="A395" s="6">
        <v>392</v>
      </c>
      <c r="B395" s="105"/>
      <c r="C395" s="106"/>
      <c r="D395" s="107"/>
      <c r="E395" s="107"/>
      <c r="F395" s="106"/>
      <c r="G395" s="107"/>
      <c r="H395" s="107"/>
      <c r="I395" s="107"/>
      <c r="J395" s="106"/>
      <c r="K395" s="107"/>
      <c r="L395" s="106"/>
      <c r="M395" s="107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  <c r="AA395" s="108"/>
      <c r="AB395" s="108"/>
      <c r="AC395" s="108"/>
      <c r="AD395" s="108"/>
      <c r="AE395" s="108"/>
      <c r="AF395" s="108"/>
      <c r="AG395" s="108"/>
      <c r="AH395" s="108"/>
      <c r="AI395" s="108"/>
      <c r="AJ395" s="108"/>
      <c r="AK395" s="108"/>
      <c r="AL395" s="108"/>
      <c r="AM395" s="108"/>
      <c r="AN395" s="108"/>
      <c r="AO395" s="108"/>
      <c r="AP395" s="108"/>
      <c r="AQ395" s="108"/>
      <c r="AR395" s="108"/>
      <c r="AS395" s="108"/>
      <c r="AT395" s="108"/>
      <c r="AU395" s="108"/>
      <c r="AV395" s="108"/>
      <c r="AW395" s="108"/>
      <c r="AX395" s="108"/>
      <c r="AY395" s="108"/>
      <c r="AZ395" s="108"/>
      <c r="BA395" s="98">
        <f t="shared" si="14"/>
        <v>0</v>
      </c>
      <c r="BB395" s="107"/>
    </row>
    <row r="396" spans="1:54" ht="19.5" customHeight="1">
      <c r="A396" s="6">
        <v>393</v>
      </c>
      <c r="B396" s="105"/>
      <c r="C396" s="106"/>
      <c r="D396" s="107"/>
      <c r="E396" s="107"/>
      <c r="F396" s="106"/>
      <c r="G396" s="107"/>
      <c r="H396" s="107"/>
      <c r="I396" s="107"/>
      <c r="J396" s="106"/>
      <c r="K396" s="107"/>
      <c r="L396" s="106"/>
      <c r="M396" s="107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08"/>
      <c r="AH396" s="108"/>
      <c r="AI396" s="108"/>
      <c r="AJ396" s="108"/>
      <c r="AK396" s="108"/>
      <c r="AL396" s="108"/>
      <c r="AM396" s="108"/>
      <c r="AN396" s="108"/>
      <c r="AO396" s="108"/>
      <c r="AP396" s="108"/>
      <c r="AQ396" s="108"/>
      <c r="AR396" s="108"/>
      <c r="AS396" s="108"/>
      <c r="AT396" s="108"/>
      <c r="AU396" s="108"/>
      <c r="AV396" s="108"/>
      <c r="AW396" s="108"/>
      <c r="AX396" s="108"/>
      <c r="AY396" s="108"/>
      <c r="AZ396" s="108"/>
      <c r="BA396" s="98">
        <f t="shared" si="14"/>
        <v>0</v>
      </c>
      <c r="BB396" s="107"/>
    </row>
    <row r="397" spans="1:54" ht="19.5" customHeight="1">
      <c r="A397" s="6">
        <v>394</v>
      </c>
      <c r="B397" s="105"/>
      <c r="C397" s="106"/>
      <c r="D397" s="107"/>
      <c r="E397" s="107"/>
      <c r="F397" s="106"/>
      <c r="G397" s="107"/>
      <c r="H397" s="107"/>
      <c r="I397" s="107"/>
      <c r="J397" s="106"/>
      <c r="K397" s="107"/>
      <c r="L397" s="106"/>
      <c r="M397" s="107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  <c r="AA397" s="108"/>
      <c r="AB397" s="108"/>
      <c r="AC397" s="108"/>
      <c r="AD397" s="108"/>
      <c r="AE397" s="108"/>
      <c r="AF397" s="108"/>
      <c r="AG397" s="108"/>
      <c r="AH397" s="108"/>
      <c r="AI397" s="108"/>
      <c r="AJ397" s="108"/>
      <c r="AK397" s="108"/>
      <c r="AL397" s="108"/>
      <c r="AM397" s="108"/>
      <c r="AN397" s="108"/>
      <c r="AO397" s="108"/>
      <c r="AP397" s="108"/>
      <c r="AQ397" s="108"/>
      <c r="AR397" s="108"/>
      <c r="AS397" s="108"/>
      <c r="AT397" s="108"/>
      <c r="AU397" s="108"/>
      <c r="AV397" s="108"/>
      <c r="AW397" s="108"/>
      <c r="AX397" s="108"/>
      <c r="AY397" s="108"/>
      <c r="AZ397" s="108"/>
      <c r="BA397" s="98">
        <f t="shared" si="14"/>
        <v>0</v>
      </c>
      <c r="BB397" s="107"/>
    </row>
    <row r="398" spans="1:54" ht="19.5" customHeight="1">
      <c r="A398" s="6">
        <v>395</v>
      </c>
      <c r="B398" s="105"/>
      <c r="C398" s="106"/>
      <c r="D398" s="107"/>
      <c r="E398" s="107"/>
      <c r="F398" s="106"/>
      <c r="G398" s="107"/>
      <c r="H398" s="107"/>
      <c r="I398" s="107"/>
      <c r="J398" s="106"/>
      <c r="K398" s="107"/>
      <c r="L398" s="106"/>
      <c r="M398" s="107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  <c r="AA398" s="108"/>
      <c r="AB398" s="108"/>
      <c r="AC398" s="108"/>
      <c r="AD398" s="108"/>
      <c r="AE398" s="108"/>
      <c r="AF398" s="108"/>
      <c r="AG398" s="108"/>
      <c r="AH398" s="108"/>
      <c r="AI398" s="108"/>
      <c r="AJ398" s="108"/>
      <c r="AK398" s="108"/>
      <c r="AL398" s="108"/>
      <c r="AM398" s="108"/>
      <c r="AN398" s="108"/>
      <c r="AO398" s="108"/>
      <c r="AP398" s="108"/>
      <c r="AQ398" s="108"/>
      <c r="AR398" s="108"/>
      <c r="AS398" s="108"/>
      <c r="AT398" s="108"/>
      <c r="AU398" s="108"/>
      <c r="AV398" s="108"/>
      <c r="AW398" s="108"/>
      <c r="AX398" s="108"/>
      <c r="AY398" s="108"/>
      <c r="AZ398" s="108"/>
      <c r="BA398" s="98">
        <f t="shared" si="14"/>
        <v>0</v>
      </c>
      <c r="BB398" s="107"/>
    </row>
    <row r="399" spans="1:54" ht="19.5" customHeight="1">
      <c r="A399" s="6">
        <v>396</v>
      </c>
      <c r="B399" s="105"/>
      <c r="C399" s="106"/>
      <c r="D399" s="107"/>
      <c r="E399" s="107"/>
      <c r="F399" s="106"/>
      <c r="G399" s="107"/>
      <c r="H399" s="107"/>
      <c r="I399" s="107"/>
      <c r="J399" s="106"/>
      <c r="K399" s="107"/>
      <c r="L399" s="106"/>
      <c r="M399" s="107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  <c r="AA399" s="108"/>
      <c r="AB399" s="108"/>
      <c r="AC399" s="108"/>
      <c r="AD399" s="108"/>
      <c r="AE399" s="108"/>
      <c r="AF399" s="108"/>
      <c r="AG399" s="108"/>
      <c r="AH399" s="108"/>
      <c r="AI399" s="108"/>
      <c r="AJ399" s="108"/>
      <c r="AK399" s="108"/>
      <c r="AL399" s="108"/>
      <c r="AM399" s="108"/>
      <c r="AN399" s="108"/>
      <c r="AO399" s="108"/>
      <c r="AP399" s="108"/>
      <c r="AQ399" s="108"/>
      <c r="AR399" s="108"/>
      <c r="AS399" s="108"/>
      <c r="AT399" s="108"/>
      <c r="AU399" s="108"/>
      <c r="AV399" s="108"/>
      <c r="AW399" s="108"/>
      <c r="AX399" s="108"/>
      <c r="AY399" s="108"/>
      <c r="AZ399" s="108"/>
      <c r="BA399" s="98">
        <f t="shared" si="14"/>
        <v>0</v>
      </c>
      <c r="BB399" s="107"/>
    </row>
    <row r="400" spans="1:54" ht="19.5" customHeight="1">
      <c r="A400" s="6">
        <v>397</v>
      </c>
      <c r="B400" s="105"/>
      <c r="C400" s="106"/>
      <c r="D400" s="107"/>
      <c r="E400" s="107"/>
      <c r="F400" s="106"/>
      <c r="G400" s="107"/>
      <c r="H400" s="107"/>
      <c r="I400" s="107"/>
      <c r="J400" s="106"/>
      <c r="K400" s="107"/>
      <c r="L400" s="106"/>
      <c r="M400" s="107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  <c r="AA400" s="108"/>
      <c r="AB400" s="108"/>
      <c r="AC400" s="108"/>
      <c r="AD400" s="108"/>
      <c r="AE400" s="108"/>
      <c r="AF400" s="108"/>
      <c r="AG400" s="108"/>
      <c r="AH400" s="108"/>
      <c r="AI400" s="108"/>
      <c r="AJ400" s="108"/>
      <c r="AK400" s="108"/>
      <c r="AL400" s="108"/>
      <c r="AM400" s="108"/>
      <c r="AN400" s="108"/>
      <c r="AO400" s="108"/>
      <c r="AP400" s="108"/>
      <c r="AQ400" s="108"/>
      <c r="AR400" s="108"/>
      <c r="AS400" s="108"/>
      <c r="AT400" s="108"/>
      <c r="AU400" s="108"/>
      <c r="AV400" s="108"/>
      <c r="AW400" s="108"/>
      <c r="AX400" s="108"/>
      <c r="AY400" s="108"/>
      <c r="AZ400" s="108"/>
      <c r="BA400" s="98">
        <f t="shared" si="14"/>
        <v>0</v>
      </c>
      <c r="BB400" s="107"/>
    </row>
    <row r="401" spans="1:54" ht="19.5" customHeight="1">
      <c r="A401" s="6">
        <v>398</v>
      </c>
      <c r="B401" s="105"/>
      <c r="C401" s="106"/>
      <c r="D401" s="107"/>
      <c r="E401" s="107"/>
      <c r="F401" s="106"/>
      <c r="G401" s="107"/>
      <c r="H401" s="107"/>
      <c r="I401" s="107"/>
      <c r="J401" s="106"/>
      <c r="K401" s="107"/>
      <c r="L401" s="106"/>
      <c r="M401" s="107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  <c r="AA401" s="108"/>
      <c r="AB401" s="108"/>
      <c r="AC401" s="108"/>
      <c r="AD401" s="108"/>
      <c r="AE401" s="108"/>
      <c r="AF401" s="108"/>
      <c r="AG401" s="108"/>
      <c r="AH401" s="108"/>
      <c r="AI401" s="108"/>
      <c r="AJ401" s="108"/>
      <c r="AK401" s="108"/>
      <c r="AL401" s="108"/>
      <c r="AM401" s="108"/>
      <c r="AN401" s="108"/>
      <c r="AO401" s="108"/>
      <c r="AP401" s="108"/>
      <c r="AQ401" s="108"/>
      <c r="AR401" s="108"/>
      <c r="AS401" s="108"/>
      <c r="AT401" s="108"/>
      <c r="AU401" s="108"/>
      <c r="AV401" s="108"/>
      <c r="AW401" s="108"/>
      <c r="AX401" s="108"/>
      <c r="AY401" s="108"/>
      <c r="AZ401" s="108"/>
      <c r="BA401" s="98">
        <f t="shared" si="14"/>
        <v>0</v>
      </c>
      <c r="BB401" s="107"/>
    </row>
    <row r="402" spans="1:54" ht="19.5" customHeight="1">
      <c r="A402" s="6">
        <v>399</v>
      </c>
      <c r="B402" s="105"/>
      <c r="C402" s="106"/>
      <c r="D402" s="107"/>
      <c r="E402" s="107"/>
      <c r="F402" s="106"/>
      <c r="G402" s="107"/>
      <c r="H402" s="107"/>
      <c r="I402" s="107"/>
      <c r="J402" s="106"/>
      <c r="K402" s="107"/>
      <c r="L402" s="106"/>
      <c r="M402" s="107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108"/>
      <c r="AN402" s="108"/>
      <c r="AO402" s="108"/>
      <c r="AP402" s="108"/>
      <c r="AQ402" s="108"/>
      <c r="AR402" s="108"/>
      <c r="AS402" s="108"/>
      <c r="AT402" s="108"/>
      <c r="AU402" s="108"/>
      <c r="AV402" s="108"/>
      <c r="AW402" s="108"/>
      <c r="AX402" s="108"/>
      <c r="AY402" s="108"/>
      <c r="AZ402" s="108"/>
      <c r="BA402" s="98">
        <f t="shared" si="14"/>
        <v>0</v>
      </c>
      <c r="BB402" s="107"/>
    </row>
    <row r="403" spans="1:54" ht="19.5" customHeight="1">
      <c r="A403" s="6">
        <v>400</v>
      </c>
      <c r="B403" s="105"/>
      <c r="C403" s="106"/>
      <c r="D403" s="107"/>
      <c r="E403" s="107"/>
      <c r="F403" s="106"/>
      <c r="G403" s="107"/>
      <c r="H403" s="107"/>
      <c r="I403" s="107"/>
      <c r="J403" s="106"/>
      <c r="K403" s="107"/>
      <c r="L403" s="106"/>
      <c r="M403" s="107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08"/>
      <c r="AH403" s="108"/>
      <c r="AI403" s="108"/>
      <c r="AJ403" s="108"/>
      <c r="AK403" s="108"/>
      <c r="AL403" s="108"/>
      <c r="AM403" s="108"/>
      <c r="AN403" s="108"/>
      <c r="AO403" s="108"/>
      <c r="AP403" s="108"/>
      <c r="AQ403" s="108"/>
      <c r="AR403" s="108"/>
      <c r="AS403" s="108"/>
      <c r="AT403" s="108"/>
      <c r="AU403" s="108"/>
      <c r="AV403" s="108"/>
      <c r="AW403" s="108"/>
      <c r="AX403" s="108"/>
      <c r="AY403" s="108"/>
      <c r="AZ403" s="108"/>
      <c r="BA403" s="98">
        <f t="shared" si="14"/>
        <v>0</v>
      </c>
      <c r="BB403" s="107"/>
    </row>
    <row r="404" spans="1:54" ht="19.5" customHeight="1">
      <c r="A404" s="6">
        <v>401</v>
      </c>
      <c r="B404" s="105"/>
      <c r="C404" s="106"/>
      <c r="D404" s="107"/>
      <c r="E404" s="107"/>
      <c r="F404" s="106"/>
      <c r="G404" s="107"/>
      <c r="H404" s="107"/>
      <c r="I404" s="107"/>
      <c r="J404" s="106"/>
      <c r="K404" s="107"/>
      <c r="L404" s="106"/>
      <c r="M404" s="107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  <c r="AA404" s="108"/>
      <c r="AB404" s="108"/>
      <c r="AC404" s="108"/>
      <c r="AD404" s="108"/>
      <c r="AE404" s="108"/>
      <c r="AF404" s="108"/>
      <c r="AG404" s="108"/>
      <c r="AH404" s="108"/>
      <c r="AI404" s="108"/>
      <c r="AJ404" s="108"/>
      <c r="AK404" s="108"/>
      <c r="AL404" s="108"/>
      <c r="AM404" s="108"/>
      <c r="AN404" s="108"/>
      <c r="AO404" s="108"/>
      <c r="AP404" s="108"/>
      <c r="AQ404" s="108"/>
      <c r="AR404" s="108"/>
      <c r="AS404" s="108"/>
      <c r="AT404" s="108"/>
      <c r="AU404" s="108"/>
      <c r="AV404" s="108"/>
      <c r="AW404" s="108"/>
      <c r="AX404" s="108"/>
      <c r="AY404" s="108"/>
      <c r="AZ404" s="108"/>
      <c r="BA404" s="98">
        <f t="shared" si="14"/>
        <v>0</v>
      </c>
      <c r="BB404" s="107"/>
    </row>
    <row r="405" spans="1:54" ht="19.5" customHeight="1">
      <c r="A405" s="6">
        <v>402</v>
      </c>
      <c r="B405" s="105"/>
      <c r="C405" s="106"/>
      <c r="D405" s="107"/>
      <c r="E405" s="107"/>
      <c r="F405" s="106"/>
      <c r="G405" s="107"/>
      <c r="H405" s="107"/>
      <c r="I405" s="107"/>
      <c r="J405" s="106"/>
      <c r="K405" s="107"/>
      <c r="L405" s="106"/>
      <c r="M405" s="107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  <c r="AA405" s="108"/>
      <c r="AB405" s="108"/>
      <c r="AC405" s="108"/>
      <c r="AD405" s="108"/>
      <c r="AE405" s="108"/>
      <c r="AF405" s="108"/>
      <c r="AG405" s="108"/>
      <c r="AH405" s="108"/>
      <c r="AI405" s="108"/>
      <c r="AJ405" s="108"/>
      <c r="AK405" s="108"/>
      <c r="AL405" s="108"/>
      <c r="AM405" s="108"/>
      <c r="AN405" s="108"/>
      <c r="AO405" s="108"/>
      <c r="AP405" s="108"/>
      <c r="AQ405" s="108"/>
      <c r="AR405" s="108"/>
      <c r="AS405" s="108"/>
      <c r="AT405" s="108"/>
      <c r="AU405" s="108"/>
      <c r="AV405" s="108"/>
      <c r="AW405" s="108"/>
      <c r="AX405" s="108"/>
      <c r="AY405" s="108"/>
      <c r="AZ405" s="108"/>
      <c r="BA405" s="98">
        <f t="shared" si="14"/>
        <v>0</v>
      </c>
      <c r="BB405" s="107"/>
    </row>
    <row r="406" spans="1:54" ht="19.5" customHeight="1">
      <c r="A406" s="6">
        <v>403</v>
      </c>
      <c r="B406" s="105"/>
      <c r="C406" s="106"/>
      <c r="D406" s="107"/>
      <c r="E406" s="107"/>
      <c r="F406" s="106"/>
      <c r="G406" s="107"/>
      <c r="H406" s="107"/>
      <c r="I406" s="107"/>
      <c r="J406" s="106"/>
      <c r="K406" s="107"/>
      <c r="L406" s="106"/>
      <c r="M406" s="107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  <c r="AA406" s="108"/>
      <c r="AB406" s="108"/>
      <c r="AC406" s="108"/>
      <c r="AD406" s="108"/>
      <c r="AE406" s="108"/>
      <c r="AF406" s="108"/>
      <c r="AG406" s="108"/>
      <c r="AH406" s="108"/>
      <c r="AI406" s="108"/>
      <c r="AJ406" s="108"/>
      <c r="AK406" s="108"/>
      <c r="AL406" s="108"/>
      <c r="AM406" s="108"/>
      <c r="AN406" s="108"/>
      <c r="AO406" s="108"/>
      <c r="AP406" s="108"/>
      <c r="AQ406" s="108"/>
      <c r="AR406" s="108"/>
      <c r="AS406" s="108"/>
      <c r="AT406" s="108"/>
      <c r="AU406" s="108"/>
      <c r="AV406" s="108"/>
      <c r="AW406" s="108"/>
      <c r="AX406" s="108"/>
      <c r="AY406" s="108"/>
      <c r="AZ406" s="108"/>
      <c r="BA406" s="98">
        <f t="shared" si="14"/>
        <v>0</v>
      </c>
      <c r="BB406" s="107"/>
    </row>
    <row r="407" spans="1:54" ht="19.5" customHeight="1">
      <c r="A407" s="6">
        <v>404</v>
      </c>
      <c r="B407" s="105"/>
      <c r="C407" s="106"/>
      <c r="D407" s="107"/>
      <c r="E407" s="107"/>
      <c r="F407" s="106"/>
      <c r="G407" s="107"/>
      <c r="H407" s="107"/>
      <c r="I407" s="107"/>
      <c r="J407" s="106"/>
      <c r="K407" s="107"/>
      <c r="L407" s="106"/>
      <c r="M407" s="107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  <c r="AA407" s="108"/>
      <c r="AB407" s="108"/>
      <c r="AC407" s="108"/>
      <c r="AD407" s="108"/>
      <c r="AE407" s="108"/>
      <c r="AF407" s="108"/>
      <c r="AG407" s="108"/>
      <c r="AH407" s="108"/>
      <c r="AI407" s="108"/>
      <c r="AJ407" s="108"/>
      <c r="AK407" s="108"/>
      <c r="AL407" s="108"/>
      <c r="AM407" s="108"/>
      <c r="AN407" s="108"/>
      <c r="AO407" s="108"/>
      <c r="AP407" s="108"/>
      <c r="AQ407" s="108"/>
      <c r="AR407" s="108"/>
      <c r="AS407" s="108"/>
      <c r="AT407" s="108"/>
      <c r="AU407" s="108"/>
      <c r="AV407" s="108"/>
      <c r="AW407" s="108"/>
      <c r="AX407" s="108"/>
      <c r="AY407" s="108"/>
      <c r="AZ407" s="108"/>
      <c r="BA407" s="98">
        <f t="shared" si="14"/>
        <v>0</v>
      </c>
      <c r="BB407" s="107"/>
    </row>
    <row r="408" spans="1:54" ht="19.5" customHeight="1">
      <c r="A408" s="6">
        <v>405</v>
      </c>
      <c r="B408" s="105"/>
      <c r="C408" s="106"/>
      <c r="D408" s="107"/>
      <c r="E408" s="107"/>
      <c r="F408" s="106"/>
      <c r="G408" s="107"/>
      <c r="H408" s="107"/>
      <c r="I408" s="107"/>
      <c r="J408" s="106"/>
      <c r="K408" s="107"/>
      <c r="L408" s="106"/>
      <c r="M408" s="107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08"/>
      <c r="AH408" s="108"/>
      <c r="AI408" s="108"/>
      <c r="AJ408" s="108"/>
      <c r="AK408" s="108"/>
      <c r="AL408" s="108"/>
      <c r="AM408" s="108"/>
      <c r="AN408" s="108"/>
      <c r="AO408" s="108"/>
      <c r="AP408" s="108"/>
      <c r="AQ408" s="108"/>
      <c r="AR408" s="108"/>
      <c r="AS408" s="108"/>
      <c r="AT408" s="108"/>
      <c r="AU408" s="108"/>
      <c r="AV408" s="108"/>
      <c r="AW408" s="108"/>
      <c r="AX408" s="108"/>
      <c r="AY408" s="108"/>
      <c r="AZ408" s="108"/>
      <c r="BA408" s="98">
        <f t="shared" si="14"/>
        <v>0</v>
      </c>
      <c r="BB408" s="107"/>
    </row>
    <row r="409" spans="1:54" ht="19.5" customHeight="1">
      <c r="A409" s="6">
        <v>406</v>
      </c>
      <c r="B409" s="105"/>
      <c r="C409" s="106"/>
      <c r="D409" s="107"/>
      <c r="E409" s="107"/>
      <c r="F409" s="106"/>
      <c r="G409" s="107"/>
      <c r="H409" s="107"/>
      <c r="I409" s="107"/>
      <c r="J409" s="106"/>
      <c r="K409" s="107"/>
      <c r="L409" s="106"/>
      <c r="M409" s="107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  <c r="AA409" s="108"/>
      <c r="AB409" s="108"/>
      <c r="AC409" s="108"/>
      <c r="AD409" s="108"/>
      <c r="AE409" s="108"/>
      <c r="AF409" s="108"/>
      <c r="AG409" s="108"/>
      <c r="AH409" s="108"/>
      <c r="AI409" s="108"/>
      <c r="AJ409" s="108"/>
      <c r="AK409" s="108"/>
      <c r="AL409" s="108"/>
      <c r="AM409" s="108"/>
      <c r="AN409" s="108"/>
      <c r="AO409" s="108"/>
      <c r="AP409" s="108"/>
      <c r="AQ409" s="108"/>
      <c r="AR409" s="108"/>
      <c r="AS409" s="108"/>
      <c r="AT409" s="108"/>
      <c r="AU409" s="108"/>
      <c r="AV409" s="108"/>
      <c r="AW409" s="108"/>
      <c r="AX409" s="108"/>
      <c r="AY409" s="108"/>
      <c r="AZ409" s="108"/>
      <c r="BA409" s="98">
        <f t="shared" si="14"/>
        <v>0</v>
      </c>
      <c r="BB409" s="107"/>
    </row>
    <row r="410" spans="1:54" ht="19.5" customHeight="1">
      <c r="A410" s="6">
        <v>407</v>
      </c>
      <c r="B410" s="105"/>
      <c r="C410" s="106"/>
      <c r="D410" s="107"/>
      <c r="E410" s="107"/>
      <c r="F410" s="106"/>
      <c r="G410" s="107"/>
      <c r="H410" s="107"/>
      <c r="I410" s="107"/>
      <c r="J410" s="106"/>
      <c r="K410" s="107"/>
      <c r="L410" s="106"/>
      <c r="M410" s="107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/>
      <c r="AE410" s="108"/>
      <c r="AF410" s="108"/>
      <c r="AG410" s="108"/>
      <c r="AH410" s="108"/>
      <c r="AI410" s="108"/>
      <c r="AJ410" s="108"/>
      <c r="AK410" s="108"/>
      <c r="AL410" s="108"/>
      <c r="AM410" s="108"/>
      <c r="AN410" s="108"/>
      <c r="AO410" s="108"/>
      <c r="AP410" s="108"/>
      <c r="AQ410" s="108"/>
      <c r="AR410" s="108"/>
      <c r="AS410" s="108"/>
      <c r="AT410" s="108"/>
      <c r="AU410" s="108"/>
      <c r="AV410" s="108"/>
      <c r="AW410" s="108"/>
      <c r="AX410" s="108"/>
      <c r="AY410" s="108"/>
      <c r="AZ410" s="108"/>
      <c r="BA410" s="98">
        <f t="shared" si="14"/>
        <v>0</v>
      </c>
      <c r="BB410" s="107"/>
    </row>
    <row r="411" spans="1:54" ht="19.5" customHeight="1">
      <c r="A411" s="6">
        <v>408</v>
      </c>
      <c r="B411" s="105"/>
      <c r="C411" s="106"/>
      <c r="D411" s="107"/>
      <c r="E411" s="107"/>
      <c r="F411" s="106"/>
      <c r="G411" s="107"/>
      <c r="H411" s="107"/>
      <c r="I411" s="107"/>
      <c r="J411" s="106"/>
      <c r="K411" s="107"/>
      <c r="L411" s="106"/>
      <c r="M411" s="107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  <c r="AA411" s="108"/>
      <c r="AB411" s="108"/>
      <c r="AC411" s="108"/>
      <c r="AD411" s="108"/>
      <c r="AE411" s="108"/>
      <c r="AF411" s="108"/>
      <c r="AG411" s="108"/>
      <c r="AH411" s="108"/>
      <c r="AI411" s="108"/>
      <c r="AJ411" s="108"/>
      <c r="AK411" s="108"/>
      <c r="AL411" s="108"/>
      <c r="AM411" s="108"/>
      <c r="AN411" s="108"/>
      <c r="AO411" s="108"/>
      <c r="AP411" s="108"/>
      <c r="AQ411" s="108"/>
      <c r="AR411" s="108"/>
      <c r="AS411" s="108"/>
      <c r="AT411" s="108"/>
      <c r="AU411" s="108"/>
      <c r="AV411" s="108"/>
      <c r="AW411" s="108"/>
      <c r="AX411" s="108"/>
      <c r="AY411" s="108"/>
      <c r="AZ411" s="108"/>
      <c r="BA411" s="98">
        <f t="shared" si="14"/>
        <v>0</v>
      </c>
      <c r="BB411" s="107"/>
    </row>
    <row r="412" spans="1:54" ht="19.5" customHeight="1">
      <c r="A412" s="6">
        <v>409</v>
      </c>
      <c r="B412" s="105"/>
      <c r="C412" s="106"/>
      <c r="D412" s="107"/>
      <c r="E412" s="107"/>
      <c r="F412" s="106"/>
      <c r="G412" s="107"/>
      <c r="H412" s="107"/>
      <c r="I412" s="107"/>
      <c r="J412" s="106"/>
      <c r="K412" s="107"/>
      <c r="L412" s="106"/>
      <c r="M412" s="107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  <c r="AA412" s="108"/>
      <c r="AB412" s="108"/>
      <c r="AC412" s="108"/>
      <c r="AD412" s="108"/>
      <c r="AE412" s="108"/>
      <c r="AF412" s="108"/>
      <c r="AG412" s="108"/>
      <c r="AH412" s="108"/>
      <c r="AI412" s="108"/>
      <c r="AJ412" s="108"/>
      <c r="AK412" s="108"/>
      <c r="AL412" s="108"/>
      <c r="AM412" s="108"/>
      <c r="AN412" s="108"/>
      <c r="AO412" s="108"/>
      <c r="AP412" s="108"/>
      <c r="AQ412" s="108"/>
      <c r="AR412" s="108"/>
      <c r="AS412" s="108"/>
      <c r="AT412" s="108"/>
      <c r="AU412" s="108"/>
      <c r="AV412" s="108"/>
      <c r="AW412" s="108"/>
      <c r="AX412" s="108"/>
      <c r="AY412" s="108"/>
      <c r="AZ412" s="108"/>
      <c r="BA412" s="98">
        <f t="shared" si="14"/>
        <v>0</v>
      </c>
      <c r="BB412" s="107"/>
    </row>
    <row r="413" spans="1:54" ht="19.5" customHeight="1">
      <c r="A413" s="6">
        <v>410</v>
      </c>
      <c r="B413" s="105"/>
      <c r="C413" s="106"/>
      <c r="D413" s="107"/>
      <c r="E413" s="107"/>
      <c r="F413" s="106"/>
      <c r="G413" s="107"/>
      <c r="H413" s="107"/>
      <c r="I413" s="107"/>
      <c r="J413" s="106"/>
      <c r="K413" s="107"/>
      <c r="L413" s="106"/>
      <c r="M413" s="107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  <c r="AA413" s="108"/>
      <c r="AB413" s="108"/>
      <c r="AC413" s="108"/>
      <c r="AD413" s="108"/>
      <c r="AE413" s="108"/>
      <c r="AF413" s="108"/>
      <c r="AG413" s="108"/>
      <c r="AH413" s="108"/>
      <c r="AI413" s="108"/>
      <c r="AJ413" s="108"/>
      <c r="AK413" s="108"/>
      <c r="AL413" s="108"/>
      <c r="AM413" s="108"/>
      <c r="AN413" s="108"/>
      <c r="AO413" s="108"/>
      <c r="AP413" s="108"/>
      <c r="AQ413" s="108"/>
      <c r="AR413" s="108"/>
      <c r="AS413" s="108"/>
      <c r="AT413" s="108"/>
      <c r="AU413" s="108"/>
      <c r="AV413" s="108"/>
      <c r="AW413" s="108"/>
      <c r="AX413" s="108"/>
      <c r="AY413" s="108"/>
      <c r="AZ413" s="108"/>
      <c r="BA413" s="98">
        <f t="shared" si="14"/>
        <v>0</v>
      </c>
      <c r="BB413" s="107"/>
    </row>
    <row r="414" spans="1:54" ht="19.5" customHeight="1">
      <c r="A414" s="6">
        <v>411</v>
      </c>
      <c r="B414" s="105"/>
      <c r="C414" s="106"/>
      <c r="D414" s="107"/>
      <c r="E414" s="107"/>
      <c r="F414" s="106"/>
      <c r="G414" s="107"/>
      <c r="H414" s="107"/>
      <c r="I414" s="107"/>
      <c r="J414" s="106"/>
      <c r="K414" s="107"/>
      <c r="L414" s="106"/>
      <c r="M414" s="107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  <c r="AA414" s="108"/>
      <c r="AB414" s="108"/>
      <c r="AC414" s="108"/>
      <c r="AD414" s="108"/>
      <c r="AE414" s="108"/>
      <c r="AF414" s="108"/>
      <c r="AG414" s="108"/>
      <c r="AH414" s="108"/>
      <c r="AI414" s="108"/>
      <c r="AJ414" s="108"/>
      <c r="AK414" s="108"/>
      <c r="AL414" s="108"/>
      <c r="AM414" s="108"/>
      <c r="AN414" s="108"/>
      <c r="AO414" s="108"/>
      <c r="AP414" s="108"/>
      <c r="AQ414" s="108"/>
      <c r="AR414" s="108"/>
      <c r="AS414" s="108"/>
      <c r="AT414" s="108"/>
      <c r="AU414" s="108"/>
      <c r="AV414" s="108"/>
      <c r="AW414" s="108"/>
      <c r="AX414" s="108"/>
      <c r="AY414" s="108"/>
      <c r="AZ414" s="108"/>
      <c r="BA414" s="98">
        <f t="shared" si="14"/>
        <v>0</v>
      </c>
      <c r="BB414" s="107"/>
    </row>
    <row r="415" spans="1:54" ht="19.5" customHeight="1">
      <c r="A415" s="6">
        <v>412</v>
      </c>
      <c r="B415" s="105"/>
      <c r="C415" s="106"/>
      <c r="D415" s="107"/>
      <c r="E415" s="107"/>
      <c r="F415" s="106"/>
      <c r="G415" s="107"/>
      <c r="H415" s="107"/>
      <c r="I415" s="107"/>
      <c r="J415" s="106"/>
      <c r="K415" s="107"/>
      <c r="L415" s="106"/>
      <c r="M415" s="107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  <c r="AE415" s="108"/>
      <c r="AF415" s="108"/>
      <c r="AG415" s="108"/>
      <c r="AH415" s="108"/>
      <c r="AI415" s="108"/>
      <c r="AJ415" s="108"/>
      <c r="AK415" s="108"/>
      <c r="AL415" s="108"/>
      <c r="AM415" s="108"/>
      <c r="AN415" s="108"/>
      <c r="AO415" s="108"/>
      <c r="AP415" s="108"/>
      <c r="AQ415" s="108"/>
      <c r="AR415" s="108"/>
      <c r="AS415" s="108"/>
      <c r="AT415" s="108"/>
      <c r="AU415" s="108"/>
      <c r="AV415" s="108"/>
      <c r="AW415" s="108"/>
      <c r="AX415" s="108"/>
      <c r="AY415" s="108"/>
      <c r="AZ415" s="108"/>
      <c r="BA415" s="98">
        <f t="shared" si="14"/>
        <v>0</v>
      </c>
      <c r="BB415" s="107"/>
    </row>
    <row r="416" spans="1:54" ht="19.5" customHeight="1">
      <c r="A416" s="6">
        <v>413</v>
      </c>
      <c r="B416" s="105"/>
      <c r="C416" s="106"/>
      <c r="D416" s="107"/>
      <c r="E416" s="107"/>
      <c r="F416" s="106"/>
      <c r="G416" s="107"/>
      <c r="H416" s="107"/>
      <c r="I416" s="107"/>
      <c r="J416" s="106"/>
      <c r="K416" s="107"/>
      <c r="L416" s="106"/>
      <c r="M416" s="107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08"/>
      <c r="AH416" s="108"/>
      <c r="AI416" s="108"/>
      <c r="AJ416" s="108"/>
      <c r="AK416" s="108"/>
      <c r="AL416" s="108"/>
      <c r="AM416" s="108"/>
      <c r="AN416" s="108"/>
      <c r="AO416" s="108"/>
      <c r="AP416" s="108"/>
      <c r="AQ416" s="108"/>
      <c r="AR416" s="108"/>
      <c r="AS416" s="108"/>
      <c r="AT416" s="108"/>
      <c r="AU416" s="108"/>
      <c r="AV416" s="108"/>
      <c r="AW416" s="108"/>
      <c r="AX416" s="108"/>
      <c r="AY416" s="108"/>
      <c r="AZ416" s="108"/>
      <c r="BA416" s="98">
        <f t="shared" si="14"/>
        <v>0</v>
      </c>
      <c r="BB416" s="107"/>
    </row>
    <row r="417" spans="1:54" ht="19.5" customHeight="1">
      <c r="A417" s="6">
        <v>414</v>
      </c>
      <c r="B417" s="105"/>
      <c r="C417" s="106"/>
      <c r="D417" s="107"/>
      <c r="E417" s="107"/>
      <c r="F417" s="106"/>
      <c r="G417" s="107"/>
      <c r="H417" s="107"/>
      <c r="I417" s="107"/>
      <c r="J417" s="106"/>
      <c r="K417" s="107"/>
      <c r="L417" s="106"/>
      <c r="M417" s="107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  <c r="AI417" s="108"/>
      <c r="AJ417" s="108"/>
      <c r="AK417" s="108"/>
      <c r="AL417" s="108"/>
      <c r="AM417" s="108"/>
      <c r="AN417" s="108"/>
      <c r="AO417" s="108"/>
      <c r="AP417" s="108"/>
      <c r="AQ417" s="108"/>
      <c r="AR417" s="108"/>
      <c r="AS417" s="108"/>
      <c r="AT417" s="108"/>
      <c r="AU417" s="108"/>
      <c r="AV417" s="108"/>
      <c r="AW417" s="108"/>
      <c r="AX417" s="108"/>
      <c r="AY417" s="108"/>
      <c r="AZ417" s="108"/>
      <c r="BA417" s="98">
        <f t="shared" si="14"/>
        <v>0</v>
      </c>
      <c r="BB417" s="107"/>
    </row>
    <row r="418" spans="1:54" ht="19.5" customHeight="1">
      <c r="A418" s="6">
        <v>415</v>
      </c>
      <c r="B418" s="105"/>
      <c r="C418" s="106"/>
      <c r="D418" s="107"/>
      <c r="E418" s="107"/>
      <c r="F418" s="106"/>
      <c r="G418" s="107"/>
      <c r="H418" s="107"/>
      <c r="I418" s="107"/>
      <c r="J418" s="106"/>
      <c r="K418" s="107"/>
      <c r="L418" s="106"/>
      <c r="M418" s="107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  <c r="AA418" s="108"/>
      <c r="AB418" s="108"/>
      <c r="AC418" s="108"/>
      <c r="AD418" s="108"/>
      <c r="AE418" s="108"/>
      <c r="AF418" s="108"/>
      <c r="AG418" s="108"/>
      <c r="AH418" s="108"/>
      <c r="AI418" s="108"/>
      <c r="AJ418" s="108"/>
      <c r="AK418" s="108"/>
      <c r="AL418" s="108"/>
      <c r="AM418" s="108"/>
      <c r="AN418" s="108"/>
      <c r="AO418" s="108"/>
      <c r="AP418" s="108"/>
      <c r="AQ418" s="108"/>
      <c r="AR418" s="108"/>
      <c r="AS418" s="108"/>
      <c r="AT418" s="108"/>
      <c r="AU418" s="108"/>
      <c r="AV418" s="108"/>
      <c r="AW418" s="108"/>
      <c r="AX418" s="108"/>
      <c r="AY418" s="108"/>
      <c r="AZ418" s="108"/>
      <c r="BA418" s="98">
        <f t="shared" si="14"/>
        <v>0</v>
      </c>
      <c r="BB418" s="107"/>
    </row>
    <row r="419" spans="1:54" ht="19.5" customHeight="1">
      <c r="A419" s="6">
        <v>416</v>
      </c>
      <c r="B419" s="105"/>
      <c r="C419" s="106"/>
      <c r="D419" s="107"/>
      <c r="E419" s="107"/>
      <c r="F419" s="106"/>
      <c r="G419" s="107"/>
      <c r="H419" s="107"/>
      <c r="I419" s="107"/>
      <c r="J419" s="106"/>
      <c r="K419" s="107"/>
      <c r="L419" s="106"/>
      <c r="M419" s="107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  <c r="AA419" s="108"/>
      <c r="AB419" s="108"/>
      <c r="AC419" s="108"/>
      <c r="AD419" s="108"/>
      <c r="AE419" s="108"/>
      <c r="AF419" s="108"/>
      <c r="AG419" s="108"/>
      <c r="AH419" s="108"/>
      <c r="AI419" s="108"/>
      <c r="AJ419" s="108"/>
      <c r="AK419" s="108"/>
      <c r="AL419" s="108"/>
      <c r="AM419" s="108"/>
      <c r="AN419" s="108"/>
      <c r="AO419" s="108"/>
      <c r="AP419" s="108"/>
      <c r="AQ419" s="108"/>
      <c r="AR419" s="108"/>
      <c r="AS419" s="108"/>
      <c r="AT419" s="108"/>
      <c r="AU419" s="108"/>
      <c r="AV419" s="108"/>
      <c r="AW419" s="108"/>
      <c r="AX419" s="108"/>
      <c r="AY419" s="108"/>
      <c r="AZ419" s="108"/>
      <c r="BA419" s="98">
        <f t="shared" si="14"/>
        <v>0</v>
      </c>
      <c r="BB419" s="107"/>
    </row>
    <row r="420" spans="1:54" ht="19.5" customHeight="1">
      <c r="A420" s="6">
        <v>417</v>
      </c>
      <c r="B420" s="105"/>
      <c r="C420" s="106"/>
      <c r="D420" s="107"/>
      <c r="E420" s="107"/>
      <c r="F420" s="106"/>
      <c r="G420" s="107"/>
      <c r="H420" s="107"/>
      <c r="I420" s="107"/>
      <c r="J420" s="106"/>
      <c r="K420" s="107"/>
      <c r="L420" s="106"/>
      <c r="M420" s="107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  <c r="AA420" s="108"/>
      <c r="AB420" s="108"/>
      <c r="AC420" s="108"/>
      <c r="AD420" s="108"/>
      <c r="AE420" s="108"/>
      <c r="AF420" s="108"/>
      <c r="AG420" s="108"/>
      <c r="AH420" s="108"/>
      <c r="AI420" s="108"/>
      <c r="AJ420" s="108"/>
      <c r="AK420" s="108"/>
      <c r="AL420" s="108"/>
      <c r="AM420" s="108"/>
      <c r="AN420" s="108"/>
      <c r="AO420" s="108"/>
      <c r="AP420" s="108"/>
      <c r="AQ420" s="108"/>
      <c r="AR420" s="108"/>
      <c r="AS420" s="108"/>
      <c r="AT420" s="108"/>
      <c r="AU420" s="108"/>
      <c r="AV420" s="108"/>
      <c r="AW420" s="108"/>
      <c r="AX420" s="108"/>
      <c r="AY420" s="108"/>
      <c r="AZ420" s="108"/>
      <c r="BA420" s="98">
        <f t="shared" si="14"/>
        <v>0</v>
      </c>
      <c r="BB420" s="107"/>
    </row>
    <row r="421" spans="1:54" ht="19.5" customHeight="1">
      <c r="A421" s="6">
        <v>418</v>
      </c>
      <c r="B421" s="105"/>
      <c r="C421" s="106"/>
      <c r="D421" s="107"/>
      <c r="E421" s="107"/>
      <c r="F421" s="106"/>
      <c r="G421" s="107"/>
      <c r="H421" s="107"/>
      <c r="I421" s="107"/>
      <c r="J421" s="106"/>
      <c r="K421" s="107"/>
      <c r="L421" s="106"/>
      <c r="M421" s="107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  <c r="AA421" s="108"/>
      <c r="AB421" s="108"/>
      <c r="AC421" s="108"/>
      <c r="AD421" s="108"/>
      <c r="AE421" s="108"/>
      <c r="AF421" s="108"/>
      <c r="AG421" s="108"/>
      <c r="AH421" s="108"/>
      <c r="AI421" s="108"/>
      <c r="AJ421" s="108"/>
      <c r="AK421" s="108"/>
      <c r="AL421" s="108"/>
      <c r="AM421" s="108"/>
      <c r="AN421" s="108"/>
      <c r="AO421" s="108"/>
      <c r="AP421" s="108"/>
      <c r="AQ421" s="108"/>
      <c r="AR421" s="108"/>
      <c r="AS421" s="108"/>
      <c r="AT421" s="108"/>
      <c r="AU421" s="108"/>
      <c r="AV421" s="108"/>
      <c r="AW421" s="108"/>
      <c r="AX421" s="108"/>
      <c r="AY421" s="108"/>
      <c r="AZ421" s="108"/>
      <c r="BA421" s="98">
        <f t="shared" si="14"/>
        <v>0</v>
      </c>
      <c r="BB421" s="107"/>
    </row>
    <row r="422" spans="1:54" ht="19.5" customHeight="1">
      <c r="A422" s="6">
        <v>419</v>
      </c>
      <c r="B422" s="105"/>
      <c r="C422" s="106"/>
      <c r="D422" s="107"/>
      <c r="E422" s="107"/>
      <c r="F422" s="106"/>
      <c r="G422" s="107"/>
      <c r="H422" s="107"/>
      <c r="I422" s="107"/>
      <c r="J422" s="106"/>
      <c r="K422" s="107"/>
      <c r="L422" s="106"/>
      <c r="M422" s="107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  <c r="AA422" s="108"/>
      <c r="AB422" s="108"/>
      <c r="AC422" s="108"/>
      <c r="AD422" s="108"/>
      <c r="AE422" s="108"/>
      <c r="AF422" s="108"/>
      <c r="AG422" s="108"/>
      <c r="AH422" s="108"/>
      <c r="AI422" s="108"/>
      <c r="AJ422" s="108"/>
      <c r="AK422" s="108"/>
      <c r="AL422" s="108"/>
      <c r="AM422" s="108"/>
      <c r="AN422" s="108"/>
      <c r="AO422" s="108"/>
      <c r="AP422" s="108"/>
      <c r="AQ422" s="108"/>
      <c r="AR422" s="108"/>
      <c r="AS422" s="108"/>
      <c r="AT422" s="108"/>
      <c r="AU422" s="108"/>
      <c r="AV422" s="108"/>
      <c r="AW422" s="108"/>
      <c r="AX422" s="108"/>
      <c r="AY422" s="108"/>
      <c r="AZ422" s="108"/>
      <c r="BA422" s="98">
        <f t="shared" si="14"/>
        <v>0</v>
      </c>
      <c r="BB422" s="107"/>
    </row>
    <row r="423" spans="1:54" ht="19.5" customHeight="1">
      <c r="A423" s="6">
        <v>420</v>
      </c>
      <c r="B423" s="105"/>
      <c r="C423" s="106"/>
      <c r="D423" s="107"/>
      <c r="E423" s="107"/>
      <c r="F423" s="106"/>
      <c r="G423" s="107"/>
      <c r="H423" s="107"/>
      <c r="I423" s="107"/>
      <c r="J423" s="106"/>
      <c r="K423" s="107"/>
      <c r="L423" s="106"/>
      <c r="M423" s="107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08"/>
      <c r="AH423" s="108"/>
      <c r="AI423" s="108"/>
      <c r="AJ423" s="108"/>
      <c r="AK423" s="108"/>
      <c r="AL423" s="108"/>
      <c r="AM423" s="108"/>
      <c r="AN423" s="108"/>
      <c r="AO423" s="108"/>
      <c r="AP423" s="108"/>
      <c r="AQ423" s="108"/>
      <c r="AR423" s="108"/>
      <c r="AS423" s="108"/>
      <c r="AT423" s="108"/>
      <c r="AU423" s="108"/>
      <c r="AV423" s="108"/>
      <c r="AW423" s="108"/>
      <c r="AX423" s="108"/>
      <c r="AY423" s="108"/>
      <c r="AZ423" s="108"/>
      <c r="BA423" s="98">
        <f t="shared" si="14"/>
        <v>0</v>
      </c>
      <c r="BB423" s="107"/>
    </row>
    <row r="424" spans="1:54" ht="19.5" customHeight="1">
      <c r="A424" s="6">
        <v>421</v>
      </c>
      <c r="B424" s="105"/>
      <c r="C424" s="106"/>
      <c r="D424" s="107"/>
      <c r="E424" s="107"/>
      <c r="F424" s="106"/>
      <c r="G424" s="107"/>
      <c r="H424" s="107"/>
      <c r="I424" s="107"/>
      <c r="J424" s="106"/>
      <c r="K424" s="107"/>
      <c r="L424" s="106"/>
      <c r="M424" s="107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  <c r="AA424" s="108"/>
      <c r="AB424" s="108"/>
      <c r="AC424" s="108"/>
      <c r="AD424" s="108"/>
      <c r="AE424" s="108"/>
      <c r="AF424" s="108"/>
      <c r="AG424" s="108"/>
      <c r="AH424" s="108"/>
      <c r="AI424" s="108"/>
      <c r="AJ424" s="108"/>
      <c r="AK424" s="108"/>
      <c r="AL424" s="108"/>
      <c r="AM424" s="108"/>
      <c r="AN424" s="108"/>
      <c r="AO424" s="108"/>
      <c r="AP424" s="108"/>
      <c r="AQ424" s="108"/>
      <c r="AR424" s="108"/>
      <c r="AS424" s="108"/>
      <c r="AT424" s="108"/>
      <c r="AU424" s="108"/>
      <c r="AV424" s="108"/>
      <c r="AW424" s="108"/>
      <c r="AX424" s="108"/>
      <c r="AY424" s="108"/>
      <c r="AZ424" s="108"/>
      <c r="BA424" s="98">
        <f t="shared" si="14"/>
        <v>0</v>
      </c>
      <c r="BB424" s="107"/>
    </row>
    <row r="425" spans="1:54" ht="19.5" customHeight="1">
      <c r="A425" s="6">
        <v>422</v>
      </c>
      <c r="B425" s="105"/>
      <c r="C425" s="106"/>
      <c r="D425" s="107"/>
      <c r="E425" s="107"/>
      <c r="F425" s="106"/>
      <c r="G425" s="107"/>
      <c r="H425" s="107"/>
      <c r="I425" s="107"/>
      <c r="J425" s="106"/>
      <c r="K425" s="107"/>
      <c r="L425" s="106"/>
      <c r="M425" s="107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08"/>
      <c r="AB425" s="108"/>
      <c r="AC425" s="108"/>
      <c r="AD425" s="108"/>
      <c r="AE425" s="108"/>
      <c r="AF425" s="108"/>
      <c r="AG425" s="108"/>
      <c r="AH425" s="108"/>
      <c r="AI425" s="108"/>
      <c r="AJ425" s="108"/>
      <c r="AK425" s="108"/>
      <c r="AL425" s="108"/>
      <c r="AM425" s="108"/>
      <c r="AN425" s="108"/>
      <c r="AO425" s="108"/>
      <c r="AP425" s="108"/>
      <c r="AQ425" s="108"/>
      <c r="AR425" s="108"/>
      <c r="AS425" s="108"/>
      <c r="AT425" s="108"/>
      <c r="AU425" s="108"/>
      <c r="AV425" s="108"/>
      <c r="AW425" s="108"/>
      <c r="AX425" s="108"/>
      <c r="AY425" s="108"/>
      <c r="AZ425" s="108"/>
      <c r="BA425" s="98">
        <f t="shared" si="14"/>
        <v>0</v>
      </c>
      <c r="BB425" s="107"/>
    </row>
    <row r="426" spans="1:54" ht="19.5" customHeight="1">
      <c r="A426" s="6">
        <v>423</v>
      </c>
      <c r="B426" s="105"/>
      <c r="C426" s="106"/>
      <c r="D426" s="107"/>
      <c r="E426" s="107"/>
      <c r="F426" s="106"/>
      <c r="G426" s="107"/>
      <c r="H426" s="107"/>
      <c r="I426" s="107"/>
      <c r="J426" s="106"/>
      <c r="K426" s="107"/>
      <c r="L426" s="106"/>
      <c r="M426" s="107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  <c r="AA426" s="108"/>
      <c r="AB426" s="108"/>
      <c r="AC426" s="108"/>
      <c r="AD426" s="108"/>
      <c r="AE426" s="108"/>
      <c r="AF426" s="108"/>
      <c r="AG426" s="108"/>
      <c r="AH426" s="108"/>
      <c r="AI426" s="108"/>
      <c r="AJ426" s="108"/>
      <c r="AK426" s="108"/>
      <c r="AL426" s="108"/>
      <c r="AM426" s="108"/>
      <c r="AN426" s="108"/>
      <c r="AO426" s="108"/>
      <c r="AP426" s="108"/>
      <c r="AQ426" s="108"/>
      <c r="AR426" s="108"/>
      <c r="AS426" s="108"/>
      <c r="AT426" s="108"/>
      <c r="AU426" s="108"/>
      <c r="AV426" s="108"/>
      <c r="AW426" s="108"/>
      <c r="AX426" s="108"/>
      <c r="AY426" s="108"/>
      <c r="AZ426" s="108"/>
      <c r="BA426" s="98">
        <f t="shared" si="14"/>
        <v>0</v>
      </c>
      <c r="BB426" s="107"/>
    </row>
    <row r="427" spans="1:54" ht="19.5" customHeight="1">
      <c r="A427" s="6">
        <v>424</v>
      </c>
      <c r="B427" s="105"/>
      <c r="C427" s="106"/>
      <c r="D427" s="107"/>
      <c r="E427" s="107"/>
      <c r="F427" s="106"/>
      <c r="G427" s="107"/>
      <c r="H427" s="107"/>
      <c r="I427" s="107"/>
      <c r="J427" s="106"/>
      <c r="K427" s="107"/>
      <c r="L427" s="106"/>
      <c r="M427" s="107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  <c r="AA427" s="108"/>
      <c r="AB427" s="108"/>
      <c r="AC427" s="108"/>
      <c r="AD427" s="108"/>
      <c r="AE427" s="108"/>
      <c r="AF427" s="108"/>
      <c r="AG427" s="108"/>
      <c r="AH427" s="108"/>
      <c r="AI427" s="108"/>
      <c r="AJ427" s="108"/>
      <c r="AK427" s="108"/>
      <c r="AL427" s="108"/>
      <c r="AM427" s="108"/>
      <c r="AN427" s="108"/>
      <c r="AO427" s="108"/>
      <c r="AP427" s="108"/>
      <c r="AQ427" s="108"/>
      <c r="AR427" s="108"/>
      <c r="AS427" s="108"/>
      <c r="AT427" s="108"/>
      <c r="AU427" s="108"/>
      <c r="AV427" s="108"/>
      <c r="AW427" s="108"/>
      <c r="AX427" s="108"/>
      <c r="AY427" s="108"/>
      <c r="AZ427" s="108"/>
      <c r="BA427" s="98">
        <f t="shared" si="14"/>
        <v>0</v>
      </c>
      <c r="BB427" s="107"/>
    </row>
    <row r="428" spans="1:54" ht="19.5" customHeight="1">
      <c r="A428" s="6">
        <v>425</v>
      </c>
      <c r="B428" s="105"/>
      <c r="C428" s="106"/>
      <c r="D428" s="107"/>
      <c r="E428" s="107"/>
      <c r="F428" s="106"/>
      <c r="G428" s="107"/>
      <c r="H428" s="107"/>
      <c r="I428" s="107"/>
      <c r="J428" s="106"/>
      <c r="K428" s="107"/>
      <c r="L428" s="106"/>
      <c r="M428" s="107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08"/>
      <c r="AH428" s="108"/>
      <c r="AI428" s="108"/>
      <c r="AJ428" s="108"/>
      <c r="AK428" s="108"/>
      <c r="AL428" s="108"/>
      <c r="AM428" s="108"/>
      <c r="AN428" s="108"/>
      <c r="AO428" s="108"/>
      <c r="AP428" s="108"/>
      <c r="AQ428" s="108"/>
      <c r="AR428" s="108"/>
      <c r="AS428" s="108"/>
      <c r="AT428" s="108"/>
      <c r="AU428" s="108"/>
      <c r="AV428" s="108"/>
      <c r="AW428" s="108"/>
      <c r="AX428" s="108"/>
      <c r="AY428" s="108"/>
      <c r="AZ428" s="108"/>
      <c r="BA428" s="98">
        <f t="shared" si="14"/>
        <v>0</v>
      </c>
      <c r="BB428" s="107"/>
    </row>
    <row r="429" spans="1:54" ht="19.5" customHeight="1">
      <c r="A429" s="6">
        <v>426</v>
      </c>
      <c r="B429" s="105"/>
      <c r="C429" s="106"/>
      <c r="D429" s="107"/>
      <c r="E429" s="107"/>
      <c r="F429" s="106"/>
      <c r="G429" s="107"/>
      <c r="H429" s="107"/>
      <c r="I429" s="107"/>
      <c r="J429" s="106"/>
      <c r="K429" s="107"/>
      <c r="L429" s="106"/>
      <c r="M429" s="107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  <c r="AA429" s="108"/>
      <c r="AB429" s="108"/>
      <c r="AC429" s="108"/>
      <c r="AD429" s="108"/>
      <c r="AE429" s="108"/>
      <c r="AF429" s="108"/>
      <c r="AG429" s="108"/>
      <c r="AH429" s="108"/>
      <c r="AI429" s="108"/>
      <c r="AJ429" s="108"/>
      <c r="AK429" s="108"/>
      <c r="AL429" s="108"/>
      <c r="AM429" s="108"/>
      <c r="AN429" s="108"/>
      <c r="AO429" s="108"/>
      <c r="AP429" s="108"/>
      <c r="AQ429" s="108"/>
      <c r="AR429" s="108"/>
      <c r="AS429" s="108"/>
      <c r="AT429" s="108"/>
      <c r="AU429" s="108"/>
      <c r="AV429" s="108"/>
      <c r="AW429" s="108"/>
      <c r="AX429" s="108"/>
      <c r="AY429" s="108"/>
      <c r="AZ429" s="108"/>
      <c r="BA429" s="98">
        <f t="shared" si="14"/>
        <v>0</v>
      </c>
      <c r="BB429" s="107"/>
    </row>
    <row r="430" spans="1:54" ht="19.5" customHeight="1">
      <c r="A430" s="6">
        <v>427</v>
      </c>
      <c r="B430" s="105"/>
      <c r="C430" s="106"/>
      <c r="D430" s="107"/>
      <c r="E430" s="107"/>
      <c r="F430" s="106"/>
      <c r="G430" s="107"/>
      <c r="H430" s="107"/>
      <c r="I430" s="107"/>
      <c r="J430" s="106"/>
      <c r="K430" s="107"/>
      <c r="L430" s="106"/>
      <c r="M430" s="107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  <c r="AA430" s="108"/>
      <c r="AB430" s="108"/>
      <c r="AC430" s="108"/>
      <c r="AD430" s="108"/>
      <c r="AE430" s="108"/>
      <c r="AF430" s="108"/>
      <c r="AG430" s="108"/>
      <c r="AH430" s="108"/>
      <c r="AI430" s="108"/>
      <c r="AJ430" s="108"/>
      <c r="AK430" s="108"/>
      <c r="AL430" s="108"/>
      <c r="AM430" s="108"/>
      <c r="AN430" s="108"/>
      <c r="AO430" s="108"/>
      <c r="AP430" s="108"/>
      <c r="AQ430" s="108"/>
      <c r="AR430" s="108"/>
      <c r="AS430" s="108"/>
      <c r="AT430" s="108"/>
      <c r="AU430" s="108"/>
      <c r="AV430" s="108"/>
      <c r="AW430" s="108"/>
      <c r="AX430" s="108"/>
      <c r="AY430" s="108"/>
      <c r="AZ430" s="108"/>
      <c r="BA430" s="98">
        <f t="shared" si="14"/>
        <v>0</v>
      </c>
      <c r="BB430" s="107"/>
    </row>
    <row r="431" spans="1:54" ht="19.5" customHeight="1">
      <c r="A431" s="6">
        <v>428</v>
      </c>
      <c r="B431" s="105"/>
      <c r="C431" s="106"/>
      <c r="D431" s="107"/>
      <c r="E431" s="107"/>
      <c r="F431" s="106"/>
      <c r="G431" s="107"/>
      <c r="H431" s="107"/>
      <c r="I431" s="107"/>
      <c r="J431" s="106"/>
      <c r="K431" s="107"/>
      <c r="L431" s="106"/>
      <c r="M431" s="107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  <c r="AA431" s="108"/>
      <c r="AB431" s="108"/>
      <c r="AC431" s="108"/>
      <c r="AD431" s="108"/>
      <c r="AE431" s="108"/>
      <c r="AF431" s="108"/>
      <c r="AG431" s="108"/>
      <c r="AH431" s="108"/>
      <c r="AI431" s="108"/>
      <c r="AJ431" s="108"/>
      <c r="AK431" s="108"/>
      <c r="AL431" s="108"/>
      <c r="AM431" s="108"/>
      <c r="AN431" s="108"/>
      <c r="AO431" s="108"/>
      <c r="AP431" s="108"/>
      <c r="AQ431" s="108"/>
      <c r="AR431" s="108"/>
      <c r="AS431" s="108"/>
      <c r="AT431" s="108"/>
      <c r="AU431" s="108"/>
      <c r="AV431" s="108"/>
      <c r="AW431" s="108"/>
      <c r="AX431" s="108"/>
      <c r="AY431" s="108"/>
      <c r="AZ431" s="108"/>
      <c r="BA431" s="98">
        <f t="shared" si="14"/>
        <v>0</v>
      </c>
      <c r="BB431" s="107"/>
    </row>
    <row r="432" spans="1:54" ht="19.5" customHeight="1">
      <c r="A432" s="6">
        <v>429</v>
      </c>
      <c r="B432" s="105"/>
      <c r="C432" s="106"/>
      <c r="D432" s="107"/>
      <c r="E432" s="107"/>
      <c r="F432" s="106"/>
      <c r="G432" s="107"/>
      <c r="H432" s="107"/>
      <c r="I432" s="107"/>
      <c r="J432" s="106"/>
      <c r="K432" s="107"/>
      <c r="L432" s="106"/>
      <c r="M432" s="107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  <c r="AA432" s="108"/>
      <c r="AB432" s="108"/>
      <c r="AC432" s="108"/>
      <c r="AD432" s="108"/>
      <c r="AE432" s="108"/>
      <c r="AF432" s="108"/>
      <c r="AG432" s="108"/>
      <c r="AH432" s="108"/>
      <c r="AI432" s="108"/>
      <c r="AJ432" s="108"/>
      <c r="AK432" s="108"/>
      <c r="AL432" s="108"/>
      <c r="AM432" s="108"/>
      <c r="AN432" s="108"/>
      <c r="AO432" s="108"/>
      <c r="AP432" s="108"/>
      <c r="AQ432" s="108"/>
      <c r="AR432" s="108"/>
      <c r="AS432" s="108"/>
      <c r="AT432" s="108"/>
      <c r="AU432" s="108"/>
      <c r="AV432" s="108"/>
      <c r="AW432" s="108"/>
      <c r="AX432" s="108"/>
      <c r="AY432" s="108"/>
      <c r="AZ432" s="108"/>
      <c r="BA432" s="98">
        <f t="shared" si="14"/>
        <v>0</v>
      </c>
      <c r="BB432" s="107"/>
    </row>
    <row r="433" spans="1:54" ht="19.5" customHeight="1">
      <c r="A433" s="6">
        <v>430</v>
      </c>
      <c r="B433" s="105"/>
      <c r="C433" s="106"/>
      <c r="D433" s="107"/>
      <c r="E433" s="107"/>
      <c r="F433" s="106"/>
      <c r="G433" s="107"/>
      <c r="H433" s="107"/>
      <c r="I433" s="107"/>
      <c r="J433" s="106"/>
      <c r="K433" s="107"/>
      <c r="L433" s="106"/>
      <c r="M433" s="107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  <c r="AA433" s="108"/>
      <c r="AB433" s="108"/>
      <c r="AC433" s="108"/>
      <c r="AD433" s="108"/>
      <c r="AE433" s="108"/>
      <c r="AF433" s="108"/>
      <c r="AG433" s="108"/>
      <c r="AH433" s="108"/>
      <c r="AI433" s="108"/>
      <c r="AJ433" s="108"/>
      <c r="AK433" s="108"/>
      <c r="AL433" s="108"/>
      <c r="AM433" s="108"/>
      <c r="AN433" s="108"/>
      <c r="AO433" s="108"/>
      <c r="AP433" s="108"/>
      <c r="AQ433" s="108"/>
      <c r="AR433" s="108"/>
      <c r="AS433" s="108"/>
      <c r="AT433" s="108"/>
      <c r="AU433" s="108"/>
      <c r="AV433" s="108"/>
      <c r="AW433" s="108"/>
      <c r="AX433" s="108"/>
      <c r="AY433" s="108"/>
      <c r="AZ433" s="108"/>
      <c r="BA433" s="98">
        <f t="shared" si="14"/>
        <v>0</v>
      </c>
      <c r="BB433" s="107"/>
    </row>
    <row r="434" spans="1:54" ht="19.5" customHeight="1">
      <c r="A434" s="6">
        <v>431</v>
      </c>
      <c r="B434" s="105"/>
      <c r="C434" s="106"/>
      <c r="D434" s="107"/>
      <c r="E434" s="107"/>
      <c r="F434" s="106"/>
      <c r="G434" s="107"/>
      <c r="H434" s="107"/>
      <c r="I434" s="107"/>
      <c r="J434" s="106"/>
      <c r="K434" s="107"/>
      <c r="L434" s="106"/>
      <c r="M434" s="107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  <c r="AA434" s="108"/>
      <c r="AB434" s="108"/>
      <c r="AC434" s="108"/>
      <c r="AD434" s="108"/>
      <c r="AE434" s="108"/>
      <c r="AF434" s="108"/>
      <c r="AG434" s="108"/>
      <c r="AH434" s="108"/>
      <c r="AI434" s="108"/>
      <c r="AJ434" s="108"/>
      <c r="AK434" s="108"/>
      <c r="AL434" s="108"/>
      <c r="AM434" s="108"/>
      <c r="AN434" s="108"/>
      <c r="AO434" s="108"/>
      <c r="AP434" s="108"/>
      <c r="AQ434" s="108"/>
      <c r="AR434" s="108"/>
      <c r="AS434" s="108"/>
      <c r="AT434" s="108"/>
      <c r="AU434" s="108"/>
      <c r="AV434" s="108"/>
      <c r="AW434" s="108"/>
      <c r="AX434" s="108"/>
      <c r="AY434" s="108"/>
      <c r="AZ434" s="108"/>
      <c r="BA434" s="98">
        <f t="shared" si="14"/>
        <v>0</v>
      </c>
      <c r="BB434" s="107"/>
    </row>
    <row r="435" spans="1:54" ht="19.5" customHeight="1">
      <c r="A435" s="6">
        <v>432</v>
      </c>
      <c r="B435" s="105"/>
      <c r="C435" s="106"/>
      <c r="D435" s="107"/>
      <c r="E435" s="107"/>
      <c r="F435" s="106"/>
      <c r="G435" s="107"/>
      <c r="H435" s="107"/>
      <c r="I435" s="107"/>
      <c r="J435" s="106"/>
      <c r="K435" s="107"/>
      <c r="L435" s="106"/>
      <c r="M435" s="107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  <c r="AA435" s="108"/>
      <c r="AB435" s="108"/>
      <c r="AC435" s="108"/>
      <c r="AD435" s="108"/>
      <c r="AE435" s="108"/>
      <c r="AF435" s="108"/>
      <c r="AG435" s="108"/>
      <c r="AH435" s="108"/>
      <c r="AI435" s="108"/>
      <c r="AJ435" s="108"/>
      <c r="AK435" s="108"/>
      <c r="AL435" s="108"/>
      <c r="AM435" s="108"/>
      <c r="AN435" s="108"/>
      <c r="AO435" s="108"/>
      <c r="AP435" s="108"/>
      <c r="AQ435" s="108"/>
      <c r="AR435" s="108"/>
      <c r="AS435" s="108"/>
      <c r="AT435" s="108"/>
      <c r="AU435" s="108"/>
      <c r="AV435" s="108"/>
      <c r="AW435" s="108"/>
      <c r="AX435" s="108"/>
      <c r="AY435" s="108"/>
      <c r="AZ435" s="108"/>
      <c r="BA435" s="98">
        <f t="shared" si="14"/>
        <v>0</v>
      </c>
      <c r="BB435" s="107"/>
    </row>
    <row r="436" spans="1:54" ht="19.5" customHeight="1">
      <c r="A436" s="6">
        <v>433</v>
      </c>
      <c r="B436" s="105"/>
      <c r="C436" s="106"/>
      <c r="D436" s="107"/>
      <c r="E436" s="107"/>
      <c r="F436" s="106"/>
      <c r="G436" s="107"/>
      <c r="H436" s="107"/>
      <c r="I436" s="107"/>
      <c r="J436" s="106"/>
      <c r="K436" s="107"/>
      <c r="L436" s="106"/>
      <c r="M436" s="107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  <c r="AA436" s="108"/>
      <c r="AB436" s="108"/>
      <c r="AC436" s="108"/>
      <c r="AD436" s="108"/>
      <c r="AE436" s="108"/>
      <c r="AF436" s="108"/>
      <c r="AG436" s="108"/>
      <c r="AH436" s="108"/>
      <c r="AI436" s="108"/>
      <c r="AJ436" s="108"/>
      <c r="AK436" s="108"/>
      <c r="AL436" s="108"/>
      <c r="AM436" s="108"/>
      <c r="AN436" s="108"/>
      <c r="AO436" s="108"/>
      <c r="AP436" s="108"/>
      <c r="AQ436" s="108"/>
      <c r="AR436" s="108"/>
      <c r="AS436" s="108"/>
      <c r="AT436" s="108"/>
      <c r="AU436" s="108"/>
      <c r="AV436" s="108"/>
      <c r="AW436" s="108"/>
      <c r="AX436" s="108"/>
      <c r="AY436" s="108"/>
      <c r="AZ436" s="108"/>
      <c r="BA436" s="98">
        <f t="shared" si="14"/>
        <v>0</v>
      </c>
      <c r="BB436" s="107"/>
    </row>
    <row r="437" spans="1:54" ht="19.5" customHeight="1">
      <c r="A437" s="6">
        <v>434</v>
      </c>
      <c r="B437" s="105"/>
      <c r="C437" s="106"/>
      <c r="D437" s="107"/>
      <c r="E437" s="107"/>
      <c r="F437" s="106"/>
      <c r="G437" s="107"/>
      <c r="H437" s="107"/>
      <c r="I437" s="107"/>
      <c r="J437" s="106"/>
      <c r="K437" s="107"/>
      <c r="L437" s="106"/>
      <c r="M437" s="107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  <c r="AA437" s="108"/>
      <c r="AB437" s="108"/>
      <c r="AC437" s="108"/>
      <c r="AD437" s="108"/>
      <c r="AE437" s="108"/>
      <c r="AF437" s="108"/>
      <c r="AG437" s="108"/>
      <c r="AH437" s="108"/>
      <c r="AI437" s="108"/>
      <c r="AJ437" s="108"/>
      <c r="AK437" s="108"/>
      <c r="AL437" s="108"/>
      <c r="AM437" s="108"/>
      <c r="AN437" s="108"/>
      <c r="AO437" s="108"/>
      <c r="AP437" s="108"/>
      <c r="AQ437" s="108"/>
      <c r="AR437" s="108"/>
      <c r="AS437" s="108"/>
      <c r="AT437" s="108"/>
      <c r="AU437" s="108"/>
      <c r="AV437" s="108"/>
      <c r="AW437" s="108"/>
      <c r="AX437" s="108"/>
      <c r="AY437" s="108"/>
      <c r="AZ437" s="108"/>
      <c r="BA437" s="98">
        <f t="shared" si="14"/>
        <v>0</v>
      </c>
      <c r="BB437" s="107"/>
    </row>
    <row r="438" spans="1:54" ht="19.5" customHeight="1">
      <c r="A438" s="6">
        <v>435</v>
      </c>
      <c r="B438" s="105"/>
      <c r="C438" s="106"/>
      <c r="D438" s="107"/>
      <c r="E438" s="107"/>
      <c r="F438" s="106"/>
      <c r="G438" s="107"/>
      <c r="H438" s="107"/>
      <c r="I438" s="107"/>
      <c r="J438" s="106"/>
      <c r="K438" s="107"/>
      <c r="L438" s="106"/>
      <c r="M438" s="107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  <c r="AA438" s="108"/>
      <c r="AB438" s="108"/>
      <c r="AC438" s="108"/>
      <c r="AD438" s="108"/>
      <c r="AE438" s="108"/>
      <c r="AF438" s="108"/>
      <c r="AG438" s="108"/>
      <c r="AH438" s="108"/>
      <c r="AI438" s="108"/>
      <c r="AJ438" s="108"/>
      <c r="AK438" s="108"/>
      <c r="AL438" s="108"/>
      <c r="AM438" s="108"/>
      <c r="AN438" s="108"/>
      <c r="AO438" s="108"/>
      <c r="AP438" s="108"/>
      <c r="AQ438" s="108"/>
      <c r="AR438" s="108"/>
      <c r="AS438" s="108"/>
      <c r="AT438" s="108"/>
      <c r="AU438" s="108"/>
      <c r="AV438" s="108"/>
      <c r="AW438" s="108"/>
      <c r="AX438" s="108"/>
      <c r="AY438" s="108"/>
      <c r="AZ438" s="108"/>
      <c r="BA438" s="98">
        <f t="shared" si="14"/>
        <v>0</v>
      </c>
      <c r="BB438" s="107"/>
    </row>
    <row r="439" spans="1:54" ht="19.5" customHeight="1">
      <c r="A439" s="6">
        <v>436</v>
      </c>
      <c r="B439" s="105"/>
      <c r="C439" s="106"/>
      <c r="D439" s="107"/>
      <c r="E439" s="107"/>
      <c r="F439" s="106"/>
      <c r="G439" s="107"/>
      <c r="H439" s="107"/>
      <c r="I439" s="107"/>
      <c r="J439" s="106"/>
      <c r="K439" s="107"/>
      <c r="L439" s="106"/>
      <c r="M439" s="107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  <c r="AA439" s="108"/>
      <c r="AB439" s="108"/>
      <c r="AC439" s="108"/>
      <c r="AD439" s="108"/>
      <c r="AE439" s="108"/>
      <c r="AF439" s="108"/>
      <c r="AG439" s="108"/>
      <c r="AH439" s="108"/>
      <c r="AI439" s="108"/>
      <c r="AJ439" s="108"/>
      <c r="AK439" s="108"/>
      <c r="AL439" s="108"/>
      <c r="AM439" s="108"/>
      <c r="AN439" s="108"/>
      <c r="AO439" s="108"/>
      <c r="AP439" s="108"/>
      <c r="AQ439" s="108"/>
      <c r="AR439" s="108"/>
      <c r="AS439" s="108"/>
      <c r="AT439" s="108"/>
      <c r="AU439" s="108"/>
      <c r="AV439" s="108"/>
      <c r="AW439" s="108"/>
      <c r="AX439" s="108"/>
      <c r="AY439" s="108"/>
      <c r="AZ439" s="108"/>
      <c r="BA439" s="98">
        <f t="shared" si="14"/>
        <v>0</v>
      </c>
      <c r="BB439" s="107"/>
    </row>
    <row r="440" spans="1:54" ht="19.5" customHeight="1">
      <c r="A440" s="6">
        <v>437</v>
      </c>
      <c r="B440" s="105"/>
      <c r="C440" s="106"/>
      <c r="D440" s="107"/>
      <c r="E440" s="107"/>
      <c r="F440" s="106"/>
      <c r="G440" s="107"/>
      <c r="H440" s="107"/>
      <c r="I440" s="107"/>
      <c r="J440" s="106"/>
      <c r="K440" s="107"/>
      <c r="L440" s="106"/>
      <c r="M440" s="107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  <c r="AA440" s="108"/>
      <c r="AB440" s="108"/>
      <c r="AC440" s="108"/>
      <c r="AD440" s="108"/>
      <c r="AE440" s="108"/>
      <c r="AF440" s="108"/>
      <c r="AG440" s="108"/>
      <c r="AH440" s="108"/>
      <c r="AI440" s="108"/>
      <c r="AJ440" s="108"/>
      <c r="AK440" s="108"/>
      <c r="AL440" s="108"/>
      <c r="AM440" s="108"/>
      <c r="AN440" s="108"/>
      <c r="AO440" s="108"/>
      <c r="AP440" s="108"/>
      <c r="AQ440" s="108"/>
      <c r="AR440" s="108"/>
      <c r="AS440" s="108"/>
      <c r="AT440" s="108"/>
      <c r="AU440" s="108"/>
      <c r="AV440" s="108"/>
      <c r="AW440" s="108"/>
      <c r="AX440" s="108"/>
      <c r="AY440" s="108"/>
      <c r="AZ440" s="108"/>
      <c r="BA440" s="98">
        <f t="shared" si="14"/>
        <v>0</v>
      </c>
      <c r="BB440" s="107"/>
    </row>
    <row r="441" spans="1:54" ht="19.5" customHeight="1">
      <c r="A441" s="6">
        <v>438</v>
      </c>
      <c r="B441" s="105"/>
      <c r="C441" s="106"/>
      <c r="D441" s="107"/>
      <c r="E441" s="107"/>
      <c r="F441" s="106"/>
      <c r="G441" s="107"/>
      <c r="H441" s="107"/>
      <c r="I441" s="107"/>
      <c r="J441" s="106"/>
      <c r="K441" s="107"/>
      <c r="L441" s="106"/>
      <c r="M441" s="107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  <c r="AA441" s="108"/>
      <c r="AB441" s="108"/>
      <c r="AC441" s="108"/>
      <c r="AD441" s="108"/>
      <c r="AE441" s="108"/>
      <c r="AF441" s="108"/>
      <c r="AG441" s="108"/>
      <c r="AH441" s="108"/>
      <c r="AI441" s="108"/>
      <c r="AJ441" s="108"/>
      <c r="AK441" s="108"/>
      <c r="AL441" s="108"/>
      <c r="AM441" s="108"/>
      <c r="AN441" s="108"/>
      <c r="AO441" s="108"/>
      <c r="AP441" s="108"/>
      <c r="AQ441" s="108"/>
      <c r="AR441" s="108"/>
      <c r="AS441" s="108"/>
      <c r="AT441" s="108"/>
      <c r="AU441" s="108"/>
      <c r="AV441" s="108"/>
      <c r="AW441" s="108"/>
      <c r="AX441" s="108"/>
      <c r="AY441" s="108"/>
      <c r="AZ441" s="108"/>
      <c r="BA441" s="98">
        <f t="shared" si="14"/>
        <v>0</v>
      </c>
      <c r="BB441" s="107"/>
    </row>
    <row r="442" spans="1:54" ht="19.5" customHeight="1">
      <c r="A442" s="6">
        <v>439</v>
      </c>
      <c r="B442" s="105"/>
      <c r="C442" s="106"/>
      <c r="D442" s="107"/>
      <c r="E442" s="107"/>
      <c r="F442" s="106"/>
      <c r="G442" s="107"/>
      <c r="H442" s="107"/>
      <c r="I442" s="107"/>
      <c r="J442" s="106"/>
      <c r="K442" s="107"/>
      <c r="L442" s="106"/>
      <c r="M442" s="107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08"/>
      <c r="AH442" s="108"/>
      <c r="AI442" s="108"/>
      <c r="AJ442" s="108"/>
      <c r="AK442" s="108"/>
      <c r="AL442" s="108"/>
      <c r="AM442" s="108"/>
      <c r="AN442" s="108"/>
      <c r="AO442" s="108"/>
      <c r="AP442" s="108"/>
      <c r="AQ442" s="108"/>
      <c r="AR442" s="108"/>
      <c r="AS442" s="108"/>
      <c r="AT442" s="108"/>
      <c r="AU442" s="108"/>
      <c r="AV442" s="108"/>
      <c r="AW442" s="108"/>
      <c r="AX442" s="108"/>
      <c r="AY442" s="108"/>
      <c r="AZ442" s="108"/>
      <c r="BA442" s="98">
        <f t="shared" si="14"/>
        <v>0</v>
      </c>
      <c r="BB442" s="107"/>
    </row>
    <row r="443" spans="1:54" ht="19.5" customHeight="1">
      <c r="A443" s="6">
        <v>440</v>
      </c>
      <c r="B443" s="105"/>
      <c r="C443" s="106"/>
      <c r="D443" s="107"/>
      <c r="E443" s="107"/>
      <c r="F443" s="106"/>
      <c r="G443" s="107"/>
      <c r="H443" s="107"/>
      <c r="I443" s="107"/>
      <c r="J443" s="106"/>
      <c r="K443" s="107"/>
      <c r="L443" s="106"/>
      <c r="M443" s="107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  <c r="AA443" s="108"/>
      <c r="AB443" s="108"/>
      <c r="AC443" s="108"/>
      <c r="AD443" s="108"/>
      <c r="AE443" s="108"/>
      <c r="AF443" s="108"/>
      <c r="AG443" s="108"/>
      <c r="AH443" s="108"/>
      <c r="AI443" s="108"/>
      <c r="AJ443" s="108"/>
      <c r="AK443" s="108"/>
      <c r="AL443" s="108"/>
      <c r="AM443" s="108"/>
      <c r="AN443" s="108"/>
      <c r="AO443" s="108"/>
      <c r="AP443" s="108"/>
      <c r="AQ443" s="108"/>
      <c r="AR443" s="108"/>
      <c r="AS443" s="108"/>
      <c r="AT443" s="108"/>
      <c r="AU443" s="108"/>
      <c r="AV443" s="108"/>
      <c r="AW443" s="108"/>
      <c r="AX443" s="108"/>
      <c r="AY443" s="108"/>
      <c r="AZ443" s="108"/>
      <c r="BA443" s="98">
        <f t="shared" si="14"/>
        <v>0</v>
      </c>
      <c r="BB443" s="107"/>
    </row>
    <row r="444" spans="1:54" ht="19.5" customHeight="1">
      <c r="A444" s="6">
        <v>441</v>
      </c>
      <c r="B444" s="105"/>
      <c r="C444" s="106"/>
      <c r="D444" s="107"/>
      <c r="E444" s="107"/>
      <c r="F444" s="106"/>
      <c r="G444" s="107"/>
      <c r="H444" s="107"/>
      <c r="I444" s="107"/>
      <c r="J444" s="106"/>
      <c r="K444" s="107"/>
      <c r="L444" s="106"/>
      <c r="M444" s="107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  <c r="AA444" s="108"/>
      <c r="AB444" s="108"/>
      <c r="AC444" s="108"/>
      <c r="AD444" s="108"/>
      <c r="AE444" s="108"/>
      <c r="AF444" s="108"/>
      <c r="AG444" s="108"/>
      <c r="AH444" s="108"/>
      <c r="AI444" s="108"/>
      <c r="AJ444" s="108"/>
      <c r="AK444" s="108"/>
      <c r="AL444" s="108"/>
      <c r="AM444" s="108"/>
      <c r="AN444" s="108"/>
      <c r="AO444" s="108"/>
      <c r="AP444" s="108"/>
      <c r="AQ444" s="108"/>
      <c r="AR444" s="108"/>
      <c r="AS444" s="108"/>
      <c r="AT444" s="108"/>
      <c r="AU444" s="108"/>
      <c r="AV444" s="108"/>
      <c r="AW444" s="108"/>
      <c r="AX444" s="108"/>
      <c r="AY444" s="108"/>
      <c r="AZ444" s="108"/>
      <c r="BA444" s="98">
        <f t="shared" si="14"/>
        <v>0</v>
      </c>
      <c r="BB444" s="107"/>
    </row>
    <row r="445" spans="1:54" ht="19.5" customHeight="1">
      <c r="A445" s="6">
        <v>442</v>
      </c>
      <c r="B445" s="105"/>
      <c r="C445" s="106"/>
      <c r="D445" s="107"/>
      <c r="E445" s="107"/>
      <c r="F445" s="106"/>
      <c r="G445" s="107"/>
      <c r="H445" s="107"/>
      <c r="I445" s="107"/>
      <c r="J445" s="106"/>
      <c r="K445" s="107"/>
      <c r="L445" s="106"/>
      <c r="M445" s="107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  <c r="AA445" s="108"/>
      <c r="AB445" s="108"/>
      <c r="AC445" s="108"/>
      <c r="AD445" s="108"/>
      <c r="AE445" s="108"/>
      <c r="AF445" s="108"/>
      <c r="AG445" s="108"/>
      <c r="AH445" s="108"/>
      <c r="AI445" s="108"/>
      <c r="AJ445" s="108"/>
      <c r="AK445" s="108"/>
      <c r="AL445" s="108"/>
      <c r="AM445" s="108"/>
      <c r="AN445" s="108"/>
      <c r="AO445" s="108"/>
      <c r="AP445" s="108"/>
      <c r="AQ445" s="108"/>
      <c r="AR445" s="108"/>
      <c r="AS445" s="108"/>
      <c r="AT445" s="108"/>
      <c r="AU445" s="108"/>
      <c r="AV445" s="108"/>
      <c r="AW445" s="108"/>
      <c r="AX445" s="108"/>
      <c r="AY445" s="108"/>
      <c r="AZ445" s="108"/>
      <c r="BA445" s="98">
        <f t="shared" si="14"/>
        <v>0</v>
      </c>
      <c r="BB445" s="107"/>
    </row>
    <row r="446" spans="1:54" ht="19.5" customHeight="1">
      <c r="A446" s="6">
        <v>443</v>
      </c>
      <c r="B446" s="105"/>
      <c r="C446" s="106"/>
      <c r="D446" s="107"/>
      <c r="E446" s="107"/>
      <c r="F446" s="106"/>
      <c r="G446" s="107"/>
      <c r="H446" s="107"/>
      <c r="I446" s="107"/>
      <c r="J446" s="106"/>
      <c r="K446" s="107"/>
      <c r="L446" s="106"/>
      <c r="M446" s="107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  <c r="AA446" s="108"/>
      <c r="AB446" s="108"/>
      <c r="AC446" s="108"/>
      <c r="AD446" s="108"/>
      <c r="AE446" s="108"/>
      <c r="AF446" s="108"/>
      <c r="AG446" s="108"/>
      <c r="AH446" s="108"/>
      <c r="AI446" s="108"/>
      <c r="AJ446" s="108"/>
      <c r="AK446" s="108"/>
      <c r="AL446" s="108"/>
      <c r="AM446" s="108"/>
      <c r="AN446" s="108"/>
      <c r="AO446" s="108"/>
      <c r="AP446" s="108"/>
      <c r="AQ446" s="108"/>
      <c r="AR446" s="108"/>
      <c r="AS446" s="108"/>
      <c r="AT446" s="108"/>
      <c r="AU446" s="108"/>
      <c r="AV446" s="108"/>
      <c r="AW446" s="108"/>
      <c r="AX446" s="108"/>
      <c r="AY446" s="108"/>
      <c r="AZ446" s="108"/>
      <c r="BA446" s="98">
        <f t="shared" si="14"/>
        <v>0</v>
      </c>
      <c r="BB446" s="107"/>
    </row>
    <row r="447" spans="1:54" ht="19.5" customHeight="1">
      <c r="A447" s="6">
        <v>444</v>
      </c>
      <c r="B447" s="105"/>
      <c r="C447" s="106"/>
      <c r="D447" s="107"/>
      <c r="E447" s="107"/>
      <c r="F447" s="106"/>
      <c r="G447" s="107"/>
      <c r="H447" s="107"/>
      <c r="I447" s="107"/>
      <c r="J447" s="106"/>
      <c r="K447" s="107"/>
      <c r="L447" s="106"/>
      <c r="M447" s="107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  <c r="AA447" s="108"/>
      <c r="AB447" s="108"/>
      <c r="AC447" s="108"/>
      <c r="AD447" s="108"/>
      <c r="AE447" s="108"/>
      <c r="AF447" s="108"/>
      <c r="AG447" s="108"/>
      <c r="AH447" s="108"/>
      <c r="AI447" s="108"/>
      <c r="AJ447" s="108"/>
      <c r="AK447" s="108"/>
      <c r="AL447" s="108"/>
      <c r="AM447" s="108"/>
      <c r="AN447" s="108"/>
      <c r="AO447" s="108"/>
      <c r="AP447" s="108"/>
      <c r="AQ447" s="108"/>
      <c r="AR447" s="108"/>
      <c r="AS447" s="108"/>
      <c r="AT447" s="108"/>
      <c r="AU447" s="108"/>
      <c r="AV447" s="108"/>
      <c r="AW447" s="108"/>
      <c r="AX447" s="108"/>
      <c r="AY447" s="108"/>
      <c r="AZ447" s="108"/>
      <c r="BA447" s="98">
        <f t="shared" si="14"/>
        <v>0</v>
      </c>
      <c r="BB447" s="107"/>
    </row>
    <row r="448" spans="1:54" ht="19.5" customHeight="1">
      <c r="A448" s="6">
        <v>445</v>
      </c>
      <c r="B448" s="105"/>
      <c r="C448" s="106"/>
      <c r="D448" s="107"/>
      <c r="E448" s="107"/>
      <c r="F448" s="106"/>
      <c r="G448" s="107"/>
      <c r="H448" s="107"/>
      <c r="I448" s="107"/>
      <c r="J448" s="106"/>
      <c r="K448" s="107"/>
      <c r="L448" s="106"/>
      <c r="M448" s="107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  <c r="AA448" s="108"/>
      <c r="AB448" s="108"/>
      <c r="AC448" s="108"/>
      <c r="AD448" s="108"/>
      <c r="AE448" s="108"/>
      <c r="AF448" s="108"/>
      <c r="AG448" s="108"/>
      <c r="AH448" s="108"/>
      <c r="AI448" s="108"/>
      <c r="AJ448" s="108"/>
      <c r="AK448" s="108"/>
      <c r="AL448" s="108"/>
      <c r="AM448" s="108"/>
      <c r="AN448" s="108"/>
      <c r="AO448" s="108"/>
      <c r="AP448" s="108"/>
      <c r="AQ448" s="108"/>
      <c r="AR448" s="108"/>
      <c r="AS448" s="108"/>
      <c r="AT448" s="108"/>
      <c r="AU448" s="108"/>
      <c r="AV448" s="108"/>
      <c r="AW448" s="108"/>
      <c r="AX448" s="108"/>
      <c r="AY448" s="108"/>
      <c r="AZ448" s="108"/>
      <c r="BA448" s="98">
        <f t="shared" si="14"/>
        <v>0</v>
      </c>
      <c r="BB448" s="107"/>
    </row>
    <row r="449" spans="1:54" ht="19.5" customHeight="1">
      <c r="A449" s="6">
        <v>446</v>
      </c>
      <c r="B449" s="105"/>
      <c r="C449" s="106"/>
      <c r="D449" s="107"/>
      <c r="E449" s="107"/>
      <c r="F449" s="106"/>
      <c r="G449" s="107"/>
      <c r="H449" s="107"/>
      <c r="I449" s="107"/>
      <c r="J449" s="106"/>
      <c r="K449" s="107"/>
      <c r="L449" s="106"/>
      <c r="M449" s="107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08"/>
      <c r="AH449" s="108"/>
      <c r="AI449" s="108"/>
      <c r="AJ449" s="108"/>
      <c r="AK449" s="108"/>
      <c r="AL449" s="108"/>
      <c r="AM449" s="108"/>
      <c r="AN449" s="108"/>
      <c r="AO449" s="108"/>
      <c r="AP449" s="108"/>
      <c r="AQ449" s="108"/>
      <c r="AR449" s="108"/>
      <c r="AS449" s="108"/>
      <c r="AT449" s="108"/>
      <c r="AU449" s="108"/>
      <c r="AV449" s="108"/>
      <c r="AW449" s="108"/>
      <c r="AX449" s="108"/>
      <c r="AY449" s="108"/>
      <c r="AZ449" s="108"/>
      <c r="BA449" s="98">
        <f t="shared" si="14"/>
        <v>0</v>
      </c>
      <c r="BB449" s="107"/>
    </row>
    <row r="450" spans="1:54" ht="19.5" customHeight="1">
      <c r="A450" s="6">
        <v>447</v>
      </c>
      <c r="B450" s="105"/>
      <c r="C450" s="106"/>
      <c r="D450" s="107"/>
      <c r="E450" s="107"/>
      <c r="F450" s="106"/>
      <c r="G450" s="107"/>
      <c r="H450" s="107"/>
      <c r="I450" s="107"/>
      <c r="J450" s="106"/>
      <c r="K450" s="107"/>
      <c r="L450" s="106"/>
      <c r="M450" s="107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  <c r="AE450" s="108"/>
      <c r="AF450" s="108"/>
      <c r="AG450" s="108"/>
      <c r="AH450" s="108"/>
      <c r="AI450" s="108"/>
      <c r="AJ450" s="108"/>
      <c r="AK450" s="108"/>
      <c r="AL450" s="108"/>
      <c r="AM450" s="108"/>
      <c r="AN450" s="108"/>
      <c r="AO450" s="108"/>
      <c r="AP450" s="108"/>
      <c r="AQ450" s="108"/>
      <c r="AR450" s="108"/>
      <c r="AS450" s="108"/>
      <c r="AT450" s="108"/>
      <c r="AU450" s="108"/>
      <c r="AV450" s="108"/>
      <c r="AW450" s="108"/>
      <c r="AX450" s="108"/>
      <c r="AY450" s="108"/>
      <c r="AZ450" s="108"/>
      <c r="BA450" s="98">
        <f t="shared" si="14"/>
        <v>0</v>
      </c>
      <c r="BB450" s="107"/>
    </row>
    <row r="451" spans="1:54" ht="19.5" customHeight="1">
      <c r="A451" s="6">
        <v>448</v>
      </c>
      <c r="B451" s="105"/>
      <c r="C451" s="106"/>
      <c r="D451" s="107"/>
      <c r="E451" s="107"/>
      <c r="F451" s="106"/>
      <c r="G451" s="107"/>
      <c r="H451" s="107"/>
      <c r="I451" s="107"/>
      <c r="J451" s="106"/>
      <c r="K451" s="107"/>
      <c r="L451" s="106"/>
      <c r="M451" s="107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  <c r="AA451" s="108"/>
      <c r="AB451" s="108"/>
      <c r="AC451" s="108"/>
      <c r="AD451" s="108"/>
      <c r="AE451" s="108"/>
      <c r="AF451" s="108"/>
      <c r="AG451" s="108"/>
      <c r="AH451" s="108"/>
      <c r="AI451" s="108"/>
      <c r="AJ451" s="108"/>
      <c r="AK451" s="108"/>
      <c r="AL451" s="108"/>
      <c r="AM451" s="108"/>
      <c r="AN451" s="108"/>
      <c r="AO451" s="108"/>
      <c r="AP451" s="108"/>
      <c r="AQ451" s="108"/>
      <c r="AR451" s="108"/>
      <c r="AS451" s="108"/>
      <c r="AT451" s="108"/>
      <c r="AU451" s="108"/>
      <c r="AV451" s="108"/>
      <c r="AW451" s="108"/>
      <c r="AX451" s="108"/>
      <c r="AY451" s="108"/>
      <c r="AZ451" s="108"/>
      <c r="BA451" s="98">
        <f t="shared" si="14"/>
        <v>0</v>
      </c>
      <c r="BB451" s="107"/>
    </row>
    <row r="452" spans="1:54" ht="19.5" customHeight="1">
      <c r="A452" s="6">
        <v>449</v>
      </c>
      <c r="B452" s="105"/>
      <c r="C452" s="106"/>
      <c r="D452" s="107"/>
      <c r="E452" s="107"/>
      <c r="F452" s="106"/>
      <c r="G452" s="107"/>
      <c r="H452" s="107"/>
      <c r="I452" s="107"/>
      <c r="J452" s="106"/>
      <c r="K452" s="107"/>
      <c r="L452" s="106"/>
      <c r="M452" s="107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  <c r="AA452" s="108"/>
      <c r="AB452" s="108"/>
      <c r="AC452" s="108"/>
      <c r="AD452" s="108"/>
      <c r="AE452" s="108"/>
      <c r="AF452" s="108"/>
      <c r="AG452" s="108"/>
      <c r="AH452" s="108"/>
      <c r="AI452" s="108"/>
      <c r="AJ452" s="108"/>
      <c r="AK452" s="108"/>
      <c r="AL452" s="108"/>
      <c r="AM452" s="108"/>
      <c r="AN452" s="108"/>
      <c r="AO452" s="108"/>
      <c r="AP452" s="108"/>
      <c r="AQ452" s="108"/>
      <c r="AR452" s="108"/>
      <c r="AS452" s="108"/>
      <c r="AT452" s="108"/>
      <c r="AU452" s="108"/>
      <c r="AV452" s="108"/>
      <c r="AW452" s="108"/>
      <c r="AX452" s="108"/>
      <c r="AY452" s="108"/>
      <c r="AZ452" s="108"/>
      <c r="BA452" s="98">
        <f t="shared" si="14"/>
        <v>0</v>
      </c>
      <c r="BB452" s="107"/>
    </row>
    <row r="453" spans="1:54" ht="19.5" customHeight="1">
      <c r="A453" s="6">
        <v>450</v>
      </c>
      <c r="B453" s="105"/>
      <c r="C453" s="106"/>
      <c r="D453" s="107"/>
      <c r="E453" s="107"/>
      <c r="F453" s="106"/>
      <c r="G453" s="107"/>
      <c r="H453" s="107"/>
      <c r="I453" s="107"/>
      <c r="J453" s="106"/>
      <c r="K453" s="107"/>
      <c r="L453" s="106"/>
      <c r="M453" s="107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  <c r="AA453" s="108"/>
      <c r="AB453" s="108"/>
      <c r="AC453" s="108"/>
      <c r="AD453" s="108"/>
      <c r="AE453" s="108"/>
      <c r="AF453" s="108"/>
      <c r="AG453" s="108"/>
      <c r="AH453" s="108"/>
      <c r="AI453" s="108"/>
      <c r="AJ453" s="108"/>
      <c r="AK453" s="108"/>
      <c r="AL453" s="108"/>
      <c r="AM453" s="108"/>
      <c r="AN453" s="108"/>
      <c r="AO453" s="108"/>
      <c r="AP453" s="108"/>
      <c r="AQ453" s="108"/>
      <c r="AR453" s="108"/>
      <c r="AS453" s="108"/>
      <c r="AT453" s="108"/>
      <c r="AU453" s="108"/>
      <c r="AV453" s="108"/>
      <c r="AW453" s="108"/>
      <c r="AX453" s="108"/>
      <c r="AY453" s="108"/>
      <c r="AZ453" s="108"/>
      <c r="BA453" s="98">
        <f t="shared" ref="BA453:BA503" si="15">SUM(N453:AZ453)</f>
        <v>0</v>
      </c>
      <c r="BB453" s="107"/>
    </row>
    <row r="454" spans="1:54" ht="19.5" customHeight="1">
      <c r="A454" s="6">
        <v>451</v>
      </c>
      <c r="B454" s="105"/>
      <c r="C454" s="106"/>
      <c r="D454" s="107"/>
      <c r="E454" s="107"/>
      <c r="F454" s="106"/>
      <c r="G454" s="107"/>
      <c r="H454" s="107"/>
      <c r="I454" s="107"/>
      <c r="J454" s="106"/>
      <c r="K454" s="107"/>
      <c r="L454" s="106"/>
      <c r="M454" s="107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08"/>
      <c r="AH454" s="108"/>
      <c r="AI454" s="108"/>
      <c r="AJ454" s="108"/>
      <c r="AK454" s="108"/>
      <c r="AL454" s="108"/>
      <c r="AM454" s="108"/>
      <c r="AN454" s="108"/>
      <c r="AO454" s="108"/>
      <c r="AP454" s="108"/>
      <c r="AQ454" s="108"/>
      <c r="AR454" s="108"/>
      <c r="AS454" s="108"/>
      <c r="AT454" s="108"/>
      <c r="AU454" s="108"/>
      <c r="AV454" s="108"/>
      <c r="AW454" s="108"/>
      <c r="AX454" s="108"/>
      <c r="AY454" s="108"/>
      <c r="AZ454" s="108"/>
      <c r="BA454" s="98">
        <f t="shared" si="15"/>
        <v>0</v>
      </c>
      <c r="BB454" s="107"/>
    </row>
    <row r="455" spans="1:54" ht="19.5" customHeight="1">
      <c r="A455" s="6">
        <v>452</v>
      </c>
      <c r="B455" s="105"/>
      <c r="C455" s="106"/>
      <c r="D455" s="107"/>
      <c r="E455" s="107"/>
      <c r="F455" s="106"/>
      <c r="G455" s="107"/>
      <c r="H455" s="107"/>
      <c r="I455" s="107"/>
      <c r="J455" s="106"/>
      <c r="K455" s="107"/>
      <c r="L455" s="106"/>
      <c r="M455" s="107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  <c r="AA455" s="108"/>
      <c r="AB455" s="108"/>
      <c r="AC455" s="108"/>
      <c r="AD455" s="108"/>
      <c r="AE455" s="108"/>
      <c r="AF455" s="108"/>
      <c r="AG455" s="108"/>
      <c r="AH455" s="108"/>
      <c r="AI455" s="108"/>
      <c r="AJ455" s="108"/>
      <c r="AK455" s="108"/>
      <c r="AL455" s="108"/>
      <c r="AM455" s="108"/>
      <c r="AN455" s="108"/>
      <c r="AO455" s="108"/>
      <c r="AP455" s="108"/>
      <c r="AQ455" s="108"/>
      <c r="AR455" s="108"/>
      <c r="AS455" s="108"/>
      <c r="AT455" s="108"/>
      <c r="AU455" s="108"/>
      <c r="AV455" s="108"/>
      <c r="AW455" s="108"/>
      <c r="AX455" s="108"/>
      <c r="AY455" s="108"/>
      <c r="AZ455" s="108"/>
      <c r="BA455" s="98">
        <f t="shared" si="15"/>
        <v>0</v>
      </c>
      <c r="BB455" s="107"/>
    </row>
    <row r="456" spans="1:54" ht="19.5" customHeight="1">
      <c r="A456" s="6">
        <v>453</v>
      </c>
      <c r="B456" s="105"/>
      <c r="C456" s="106"/>
      <c r="D456" s="107"/>
      <c r="E456" s="107"/>
      <c r="F456" s="106"/>
      <c r="G456" s="107"/>
      <c r="H456" s="107"/>
      <c r="I456" s="107"/>
      <c r="J456" s="106"/>
      <c r="K456" s="107"/>
      <c r="L456" s="106"/>
      <c r="M456" s="107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  <c r="AA456" s="108"/>
      <c r="AB456" s="108"/>
      <c r="AC456" s="108"/>
      <c r="AD456" s="108"/>
      <c r="AE456" s="108"/>
      <c r="AF456" s="108"/>
      <c r="AG456" s="108"/>
      <c r="AH456" s="108"/>
      <c r="AI456" s="108"/>
      <c r="AJ456" s="108"/>
      <c r="AK456" s="108"/>
      <c r="AL456" s="108"/>
      <c r="AM456" s="108"/>
      <c r="AN456" s="108"/>
      <c r="AO456" s="108"/>
      <c r="AP456" s="108"/>
      <c r="AQ456" s="108"/>
      <c r="AR456" s="108"/>
      <c r="AS456" s="108"/>
      <c r="AT456" s="108"/>
      <c r="AU456" s="108"/>
      <c r="AV456" s="108"/>
      <c r="AW456" s="108"/>
      <c r="AX456" s="108"/>
      <c r="AY456" s="108"/>
      <c r="AZ456" s="108"/>
      <c r="BA456" s="98">
        <f t="shared" si="15"/>
        <v>0</v>
      </c>
      <c r="BB456" s="107"/>
    </row>
    <row r="457" spans="1:54" ht="19.5" customHeight="1">
      <c r="A457" s="6">
        <v>454</v>
      </c>
      <c r="B457" s="105"/>
      <c r="C457" s="106"/>
      <c r="D457" s="107"/>
      <c r="E457" s="107"/>
      <c r="F457" s="106"/>
      <c r="G457" s="107"/>
      <c r="H457" s="107"/>
      <c r="I457" s="107"/>
      <c r="J457" s="106"/>
      <c r="K457" s="107"/>
      <c r="L457" s="106"/>
      <c r="M457" s="107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  <c r="AA457" s="108"/>
      <c r="AB457" s="108"/>
      <c r="AC457" s="108"/>
      <c r="AD457" s="108"/>
      <c r="AE457" s="108"/>
      <c r="AF457" s="108"/>
      <c r="AG457" s="108"/>
      <c r="AH457" s="108"/>
      <c r="AI457" s="108"/>
      <c r="AJ457" s="108"/>
      <c r="AK457" s="108"/>
      <c r="AL457" s="108"/>
      <c r="AM457" s="108"/>
      <c r="AN457" s="108"/>
      <c r="AO457" s="108"/>
      <c r="AP457" s="108"/>
      <c r="AQ457" s="108"/>
      <c r="AR457" s="108"/>
      <c r="AS457" s="108"/>
      <c r="AT457" s="108"/>
      <c r="AU457" s="108"/>
      <c r="AV457" s="108"/>
      <c r="AW457" s="108"/>
      <c r="AX457" s="108"/>
      <c r="AY457" s="108"/>
      <c r="AZ457" s="108"/>
      <c r="BA457" s="98">
        <f t="shared" si="15"/>
        <v>0</v>
      </c>
      <c r="BB457" s="107"/>
    </row>
    <row r="458" spans="1:54" ht="19.5" customHeight="1">
      <c r="A458" s="6">
        <v>455</v>
      </c>
      <c r="B458" s="105"/>
      <c r="C458" s="106"/>
      <c r="D458" s="107"/>
      <c r="E458" s="107"/>
      <c r="F458" s="106"/>
      <c r="G458" s="107"/>
      <c r="H458" s="107"/>
      <c r="I458" s="107"/>
      <c r="J458" s="106"/>
      <c r="K458" s="107"/>
      <c r="L458" s="106"/>
      <c r="M458" s="107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  <c r="AA458" s="108"/>
      <c r="AB458" s="108"/>
      <c r="AC458" s="108"/>
      <c r="AD458" s="108"/>
      <c r="AE458" s="108"/>
      <c r="AF458" s="108"/>
      <c r="AG458" s="108"/>
      <c r="AH458" s="108"/>
      <c r="AI458" s="108"/>
      <c r="AJ458" s="108"/>
      <c r="AK458" s="108"/>
      <c r="AL458" s="108"/>
      <c r="AM458" s="108"/>
      <c r="AN458" s="108"/>
      <c r="AO458" s="108"/>
      <c r="AP458" s="108"/>
      <c r="AQ458" s="108"/>
      <c r="AR458" s="108"/>
      <c r="AS458" s="108"/>
      <c r="AT458" s="108"/>
      <c r="AU458" s="108"/>
      <c r="AV458" s="108"/>
      <c r="AW458" s="108"/>
      <c r="AX458" s="108"/>
      <c r="AY458" s="108"/>
      <c r="AZ458" s="108"/>
      <c r="BA458" s="98">
        <f t="shared" si="15"/>
        <v>0</v>
      </c>
      <c r="BB458" s="107"/>
    </row>
    <row r="459" spans="1:54" ht="19.5" customHeight="1">
      <c r="A459" s="6">
        <v>456</v>
      </c>
      <c r="B459" s="105"/>
      <c r="C459" s="106"/>
      <c r="D459" s="107"/>
      <c r="E459" s="107"/>
      <c r="F459" s="106"/>
      <c r="G459" s="107"/>
      <c r="H459" s="107"/>
      <c r="I459" s="107"/>
      <c r="J459" s="106"/>
      <c r="K459" s="107"/>
      <c r="L459" s="106"/>
      <c r="M459" s="107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  <c r="AA459" s="108"/>
      <c r="AB459" s="108"/>
      <c r="AC459" s="108"/>
      <c r="AD459" s="108"/>
      <c r="AE459" s="108"/>
      <c r="AF459" s="108"/>
      <c r="AG459" s="108"/>
      <c r="AH459" s="108"/>
      <c r="AI459" s="108"/>
      <c r="AJ459" s="108"/>
      <c r="AK459" s="108"/>
      <c r="AL459" s="108"/>
      <c r="AM459" s="108"/>
      <c r="AN459" s="108"/>
      <c r="AO459" s="108"/>
      <c r="AP459" s="108"/>
      <c r="AQ459" s="108"/>
      <c r="AR459" s="108"/>
      <c r="AS459" s="108"/>
      <c r="AT459" s="108"/>
      <c r="AU459" s="108"/>
      <c r="AV459" s="108"/>
      <c r="AW459" s="108"/>
      <c r="AX459" s="108"/>
      <c r="AY459" s="108"/>
      <c r="AZ459" s="108"/>
      <c r="BA459" s="98">
        <f t="shared" si="15"/>
        <v>0</v>
      </c>
      <c r="BB459" s="107"/>
    </row>
    <row r="460" spans="1:54" ht="19.5" customHeight="1">
      <c r="A460" s="6">
        <v>457</v>
      </c>
      <c r="B460" s="105"/>
      <c r="C460" s="106"/>
      <c r="D460" s="107"/>
      <c r="E460" s="107"/>
      <c r="F460" s="106"/>
      <c r="G460" s="107"/>
      <c r="H460" s="107"/>
      <c r="I460" s="107"/>
      <c r="J460" s="106"/>
      <c r="K460" s="107"/>
      <c r="L460" s="106"/>
      <c r="M460" s="107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  <c r="AA460" s="108"/>
      <c r="AB460" s="108"/>
      <c r="AC460" s="108"/>
      <c r="AD460" s="108"/>
      <c r="AE460" s="108"/>
      <c r="AF460" s="108"/>
      <c r="AG460" s="108"/>
      <c r="AH460" s="108"/>
      <c r="AI460" s="108"/>
      <c r="AJ460" s="108"/>
      <c r="AK460" s="108"/>
      <c r="AL460" s="108"/>
      <c r="AM460" s="108"/>
      <c r="AN460" s="108"/>
      <c r="AO460" s="108"/>
      <c r="AP460" s="108"/>
      <c r="AQ460" s="108"/>
      <c r="AR460" s="108"/>
      <c r="AS460" s="108"/>
      <c r="AT460" s="108"/>
      <c r="AU460" s="108"/>
      <c r="AV460" s="108"/>
      <c r="AW460" s="108"/>
      <c r="AX460" s="108"/>
      <c r="AY460" s="108"/>
      <c r="AZ460" s="108"/>
      <c r="BA460" s="98">
        <f t="shared" si="15"/>
        <v>0</v>
      </c>
      <c r="BB460" s="107"/>
    </row>
    <row r="461" spans="1:54" ht="19.5" customHeight="1">
      <c r="A461" s="6">
        <v>458</v>
      </c>
      <c r="B461" s="105"/>
      <c r="C461" s="106"/>
      <c r="D461" s="107"/>
      <c r="E461" s="107"/>
      <c r="F461" s="106"/>
      <c r="G461" s="107"/>
      <c r="H461" s="107"/>
      <c r="I461" s="107"/>
      <c r="J461" s="106"/>
      <c r="K461" s="107"/>
      <c r="L461" s="106"/>
      <c r="M461" s="107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  <c r="AA461" s="108"/>
      <c r="AB461" s="108"/>
      <c r="AC461" s="108"/>
      <c r="AD461" s="108"/>
      <c r="AE461" s="108"/>
      <c r="AF461" s="108"/>
      <c r="AG461" s="108"/>
      <c r="AH461" s="108"/>
      <c r="AI461" s="108"/>
      <c r="AJ461" s="108"/>
      <c r="AK461" s="108"/>
      <c r="AL461" s="108"/>
      <c r="AM461" s="108"/>
      <c r="AN461" s="108"/>
      <c r="AO461" s="108"/>
      <c r="AP461" s="108"/>
      <c r="AQ461" s="108"/>
      <c r="AR461" s="108"/>
      <c r="AS461" s="108"/>
      <c r="AT461" s="108"/>
      <c r="AU461" s="108"/>
      <c r="AV461" s="108"/>
      <c r="AW461" s="108"/>
      <c r="AX461" s="108"/>
      <c r="AY461" s="108"/>
      <c r="AZ461" s="108"/>
      <c r="BA461" s="98">
        <f t="shared" si="15"/>
        <v>0</v>
      </c>
      <c r="BB461" s="107"/>
    </row>
    <row r="462" spans="1:54" ht="19.5" customHeight="1">
      <c r="A462" s="6">
        <v>459</v>
      </c>
      <c r="B462" s="105"/>
      <c r="C462" s="106"/>
      <c r="D462" s="107"/>
      <c r="E462" s="107"/>
      <c r="F462" s="106"/>
      <c r="G462" s="107"/>
      <c r="H462" s="107"/>
      <c r="I462" s="107"/>
      <c r="J462" s="106"/>
      <c r="K462" s="107"/>
      <c r="L462" s="106"/>
      <c r="M462" s="107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08"/>
      <c r="AH462" s="108"/>
      <c r="AI462" s="108"/>
      <c r="AJ462" s="108"/>
      <c r="AK462" s="108"/>
      <c r="AL462" s="108"/>
      <c r="AM462" s="108"/>
      <c r="AN462" s="108"/>
      <c r="AO462" s="108"/>
      <c r="AP462" s="108"/>
      <c r="AQ462" s="108"/>
      <c r="AR462" s="108"/>
      <c r="AS462" s="108"/>
      <c r="AT462" s="108"/>
      <c r="AU462" s="108"/>
      <c r="AV462" s="108"/>
      <c r="AW462" s="108"/>
      <c r="AX462" s="108"/>
      <c r="AY462" s="108"/>
      <c r="AZ462" s="108"/>
      <c r="BA462" s="98">
        <f t="shared" si="15"/>
        <v>0</v>
      </c>
      <c r="BB462" s="107"/>
    </row>
    <row r="463" spans="1:54" ht="19.5" customHeight="1">
      <c r="A463" s="6">
        <v>460</v>
      </c>
      <c r="B463" s="105"/>
      <c r="C463" s="106"/>
      <c r="D463" s="107"/>
      <c r="E463" s="107"/>
      <c r="F463" s="106"/>
      <c r="G463" s="107"/>
      <c r="H463" s="107"/>
      <c r="I463" s="107"/>
      <c r="J463" s="106"/>
      <c r="K463" s="107"/>
      <c r="L463" s="106"/>
      <c r="M463" s="107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  <c r="AA463" s="108"/>
      <c r="AB463" s="108"/>
      <c r="AC463" s="108"/>
      <c r="AD463" s="108"/>
      <c r="AE463" s="108"/>
      <c r="AF463" s="108"/>
      <c r="AG463" s="108"/>
      <c r="AH463" s="108"/>
      <c r="AI463" s="108"/>
      <c r="AJ463" s="108"/>
      <c r="AK463" s="108"/>
      <c r="AL463" s="108"/>
      <c r="AM463" s="108"/>
      <c r="AN463" s="108"/>
      <c r="AO463" s="108"/>
      <c r="AP463" s="108"/>
      <c r="AQ463" s="108"/>
      <c r="AR463" s="108"/>
      <c r="AS463" s="108"/>
      <c r="AT463" s="108"/>
      <c r="AU463" s="108"/>
      <c r="AV463" s="108"/>
      <c r="AW463" s="108"/>
      <c r="AX463" s="108"/>
      <c r="AY463" s="108"/>
      <c r="AZ463" s="108"/>
      <c r="BA463" s="98">
        <f t="shared" si="15"/>
        <v>0</v>
      </c>
      <c r="BB463" s="107"/>
    </row>
    <row r="464" spans="1:54" ht="19.5" customHeight="1">
      <c r="A464" s="6">
        <v>461</v>
      </c>
      <c r="B464" s="105"/>
      <c r="C464" s="106"/>
      <c r="D464" s="107"/>
      <c r="E464" s="107"/>
      <c r="F464" s="106"/>
      <c r="G464" s="107"/>
      <c r="H464" s="107"/>
      <c r="I464" s="107"/>
      <c r="J464" s="106"/>
      <c r="K464" s="107"/>
      <c r="L464" s="106"/>
      <c r="M464" s="107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  <c r="AA464" s="108"/>
      <c r="AB464" s="108"/>
      <c r="AC464" s="108"/>
      <c r="AD464" s="108"/>
      <c r="AE464" s="108"/>
      <c r="AF464" s="108"/>
      <c r="AG464" s="108"/>
      <c r="AH464" s="108"/>
      <c r="AI464" s="108"/>
      <c r="AJ464" s="108"/>
      <c r="AK464" s="108"/>
      <c r="AL464" s="108"/>
      <c r="AM464" s="108"/>
      <c r="AN464" s="108"/>
      <c r="AO464" s="108"/>
      <c r="AP464" s="108"/>
      <c r="AQ464" s="108"/>
      <c r="AR464" s="108"/>
      <c r="AS464" s="108"/>
      <c r="AT464" s="108"/>
      <c r="AU464" s="108"/>
      <c r="AV464" s="108"/>
      <c r="AW464" s="108"/>
      <c r="AX464" s="108"/>
      <c r="AY464" s="108"/>
      <c r="AZ464" s="108"/>
      <c r="BA464" s="98">
        <f t="shared" si="15"/>
        <v>0</v>
      </c>
      <c r="BB464" s="107"/>
    </row>
    <row r="465" spans="1:54" ht="19.5" customHeight="1">
      <c r="A465" s="6">
        <v>462</v>
      </c>
      <c r="B465" s="105"/>
      <c r="C465" s="106"/>
      <c r="D465" s="107"/>
      <c r="E465" s="107"/>
      <c r="F465" s="106"/>
      <c r="G465" s="107"/>
      <c r="H465" s="107"/>
      <c r="I465" s="107"/>
      <c r="J465" s="106"/>
      <c r="K465" s="107"/>
      <c r="L465" s="106"/>
      <c r="M465" s="107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  <c r="AA465" s="108"/>
      <c r="AB465" s="108"/>
      <c r="AC465" s="108"/>
      <c r="AD465" s="108"/>
      <c r="AE465" s="108"/>
      <c r="AF465" s="108"/>
      <c r="AG465" s="108"/>
      <c r="AH465" s="108"/>
      <c r="AI465" s="108"/>
      <c r="AJ465" s="108"/>
      <c r="AK465" s="108"/>
      <c r="AL465" s="108"/>
      <c r="AM465" s="108"/>
      <c r="AN465" s="108"/>
      <c r="AO465" s="108"/>
      <c r="AP465" s="108"/>
      <c r="AQ465" s="108"/>
      <c r="AR465" s="108"/>
      <c r="AS465" s="108"/>
      <c r="AT465" s="108"/>
      <c r="AU465" s="108"/>
      <c r="AV465" s="108"/>
      <c r="AW465" s="108"/>
      <c r="AX465" s="108"/>
      <c r="AY465" s="108"/>
      <c r="AZ465" s="108"/>
      <c r="BA465" s="98">
        <f t="shared" si="15"/>
        <v>0</v>
      </c>
      <c r="BB465" s="107"/>
    </row>
    <row r="466" spans="1:54" ht="19.5" customHeight="1">
      <c r="A466" s="6">
        <v>463</v>
      </c>
      <c r="B466" s="105"/>
      <c r="C466" s="106"/>
      <c r="D466" s="107"/>
      <c r="E466" s="107"/>
      <c r="F466" s="106"/>
      <c r="G466" s="107"/>
      <c r="H466" s="107"/>
      <c r="I466" s="107"/>
      <c r="J466" s="106"/>
      <c r="K466" s="107"/>
      <c r="L466" s="106"/>
      <c r="M466" s="107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  <c r="AA466" s="108"/>
      <c r="AB466" s="108"/>
      <c r="AC466" s="108"/>
      <c r="AD466" s="108"/>
      <c r="AE466" s="108"/>
      <c r="AF466" s="108"/>
      <c r="AG466" s="108"/>
      <c r="AH466" s="108"/>
      <c r="AI466" s="108"/>
      <c r="AJ466" s="108"/>
      <c r="AK466" s="108"/>
      <c r="AL466" s="108"/>
      <c r="AM466" s="108"/>
      <c r="AN466" s="108"/>
      <c r="AO466" s="108"/>
      <c r="AP466" s="108"/>
      <c r="AQ466" s="108"/>
      <c r="AR466" s="108"/>
      <c r="AS466" s="108"/>
      <c r="AT466" s="108"/>
      <c r="AU466" s="108"/>
      <c r="AV466" s="108"/>
      <c r="AW466" s="108"/>
      <c r="AX466" s="108"/>
      <c r="AY466" s="108"/>
      <c r="AZ466" s="108"/>
      <c r="BA466" s="98">
        <f t="shared" si="15"/>
        <v>0</v>
      </c>
      <c r="BB466" s="107"/>
    </row>
    <row r="467" spans="1:54" ht="19.5" customHeight="1">
      <c r="A467" s="6">
        <v>464</v>
      </c>
      <c r="B467" s="105"/>
      <c r="C467" s="106"/>
      <c r="D467" s="107"/>
      <c r="E467" s="107"/>
      <c r="F467" s="106"/>
      <c r="G467" s="107"/>
      <c r="H467" s="107"/>
      <c r="I467" s="107"/>
      <c r="J467" s="106"/>
      <c r="K467" s="107"/>
      <c r="L467" s="106"/>
      <c r="M467" s="107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  <c r="AA467" s="108"/>
      <c r="AB467" s="108"/>
      <c r="AC467" s="108"/>
      <c r="AD467" s="108"/>
      <c r="AE467" s="108"/>
      <c r="AF467" s="108"/>
      <c r="AG467" s="108"/>
      <c r="AH467" s="108"/>
      <c r="AI467" s="108"/>
      <c r="AJ467" s="108"/>
      <c r="AK467" s="108"/>
      <c r="AL467" s="108"/>
      <c r="AM467" s="108"/>
      <c r="AN467" s="108"/>
      <c r="AO467" s="108"/>
      <c r="AP467" s="108"/>
      <c r="AQ467" s="108"/>
      <c r="AR467" s="108"/>
      <c r="AS467" s="108"/>
      <c r="AT467" s="108"/>
      <c r="AU467" s="108"/>
      <c r="AV467" s="108"/>
      <c r="AW467" s="108"/>
      <c r="AX467" s="108"/>
      <c r="AY467" s="108"/>
      <c r="AZ467" s="108"/>
      <c r="BA467" s="98">
        <f t="shared" si="15"/>
        <v>0</v>
      </c>
      <c r="BB467" s="107"/>
    </row>
    <row r="468" spans="1:54" ht="19.5" customHeight="1">
      <c r="A468" s="6">
        <v>465</v>
      </c>
      <c r="B468" s="105"/>
      <c r="C468" s="106"/>
      <c r="D468" s="107"/>
      <c r="E468" s="107"/>
      <c r="F468" s="106"/>
      <c r="G468" s="107"/>
      <c r="H468" s="107"/>
      <c r="I468" s="107"/>
      <c r="J468" s="106"/>
      <c r="K468" s="107"/>
      <c r="L468" s="106"/>
      <c r="M468" s="107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  <c r="AA468" s="108"/>
      <c r="AB468" s="108"/>
      <c r="AC468" s="108"/>
      <c r="AD468" s="108"/>
      <c r="AE468" s="108"/>
      <c r="AF468" s="108"/>
      <c r="AG468" s="108"/>
      <c r="AH468" s="108"/>
      <c r="AI468" s="108"/>
      <c r="AJ468" s="108"/>
      <c r="AK468" s="108"/>
      <c r="AL468" s="108"/>
      <c r="AM468" s="108"/>
      <c r="AN468" s="108"/>
      <c r="AO468" s="108"/>
      <c r="AP468" s="108"/>
      <c r="AQ468" s="108"/>
      <c r="AR468" s="108"/>
      <c r="AS468" s="108"/>
      <c r="AT468" s="108"/>
      <c r="AU468" s="108"/>
      <c r="AV468" s="108"/>
      <c r="AW468" s="108"/>
      <c r="AX468" s="108"/>
      <c r="AY468" s="108"/>
      <c r="AZ468" s="108"/>
      <c r="BA468" s="98">
        <f t="shared" si="15"/>
        <v>0</v>
      </c>
      <c r="BB468" s="107"/>
    </row>
    <row r="469" spans="1:54" ht="19.5" customHeight="1">
      <c r="A469" s="6">
        <v>466</v>
      </c>
      <c r="B469" s="105"/>
      <c r="C469" s="106"/>
      <c r="D469" s="107"/>
      <c r="E469" s="107"/>
      <c r="F469" s="106"/>
      <c r="G469" s="107"/>
      <c r="H469" s="107"/>
      <c r="I469" s="107"/>
      <c r="J469" s="106"/>
      <c r="K469" s="107"/>
      <c r="L469" s="106"/>
      <c r="M469" s="107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08"/>
      <c r="AH469" s="108"/>
      <c r="AI469" s="108"/>
      <c r="AJ469" s="108"/>
      <c r="AK469" s="108"/>
      <c r="AL469" s="108"/>
      <c r="AM469" s="108"/>
      <c r="AN469" s="108"/>
      <c r="AO469" s="108"/>
      <c r="AP469" s="108"/>
      <c r="AQ469" s="108"/>
      <c r="AR469" s="108"/>
      <c r="AS469" s="108"/>
      <c r="AT469" s="108"/>
      <c r="AU469" s="108"/>
      <c r="AV469" s="108"/>
      <c r="AW469" s="108"/>
      <c r="AX469" s="108"/>
      <c r="AY469" s="108"/>
      <c r="AZ469" s="108"/>
      <c r="BA469" s="98">
        <f t="shared" si="15"/>
        <v>0</v>
      </c>
      <c r="BB469" s="107"/>
    </row>
    <row r="470" spans="1:54" ht="19.5" customHeight="1">
      <c r="A470" s="6">
        <v>467</v>
      </c>
      <c r="B470" s="105"/>
      <c r="C470" s="106"/>
      <c r="D470" s="107"/>
      <c r="E470" s="107"/>
      <c r="F470" s="106"/>
      <c r="G470" s="107"/>
      <c r="H470" s="107"/>
      <c r="I470" s="107"/>
      <c r="J470" s="106"/>
      <c r="K470" s="107"/>
      <c r="L470" s="106"/>
      <c r="M470" s="107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  <c r="AA470" s="108"/>
      <c r="AB470" s="108"/>
      <c r="AC470" s="108"/>
      <c r="AD470" s="108"/>
      <c r="AE470" s="108"/>
      <c r="AF470" s="108"/>
      <c r="AG470" s="108"/>
      <c r="AH470" s="108"/>
      <c r="AI470" s="108"/>
      <c r="AJ470" s="108"/>
      <c r="AK470" s="108"/>
      <c r="AL470" s="108"/>
      <c r="AM470" s="108"/>
      <c r="AN470" s="108"/>
      <c r="AO470" s="108"/>
      <c r="AP470" s="108"/>
      <c r="AQ470" s="108"/>
      <c r="AR470" s="108"/>
      <c r="AS470" s="108"/>
      <c r="AT470" s="108"/>
      <c r="AU470" s="108"/>
      <c r="AV470" s="108"/>
      <c r="AW470" s="108"/>
      <c r="AX470" s="108"/>
      <c r="AY470" s="108"/>
      <c r="AZ470" s="108"/>
      <c r="BA470" s="98">
        <f t="shared" si="15"/>
        <v>0</v>
      </c>
      <c r="BB470" s="107"/>
    </row>
    <row r="471" spans="1:54" ht="19.5" customHeight="1">
      <c r="A471" s="6">
        <v>468</v>
      </c>
      <c r="B471" s="105"/>
      <c r="C471" s="106"/>
      <c r="D471" s="107"/>
      <c r="E471" s="107"/>
      <c r="F471" s="106"/>
      <c r="G471" s="107"/>
      <c r="H471" s="107"/>
      <c r="I471" s="107"/>
      <c r="J471" s="106"/>
      <c r="K471" s="107"/>
      <c r="L471" s="106"/>
      <c r="M471" s="107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  <c r="AA471" s="108"/>
      <c r="AB471" s="108"/>
      <c r="AC471" s="108"/>
      <c r="AD471" s="108"/>
      <c r="AE471" s="108"/>
      <c r="AF471" s="108"/>
      <c r="AG471" s="108"/>
      <c r="AH471" s="108"/>
      <c r="AI471" s="108"/>
      <c r="AJ471" s="108"/>
      <c r="AK471" s="108"/>
      <c r="AL471" s="108"/>
      <c r="AM471" s="108"/>
      <c r="AN471" s="108"/>
      <c r="AO471" s="108"/>
      <c r="AP471" s="108"/>
      <c r="AQ471" s="108"/>
      <c r="AR471" s="108"/>
      <c r="AS471" s="108"/>
      <c r="AT471" s="108"/>
      <c r="AU471" s="108"/>
      <c r="AV471" s="108"/>
      <c r="AW471" s="108"/>
      <c r="AX471" s="108"/>
      <c r="AY471" s="108"/>
      <c r="AZ471" s="108"/>
      <c r="BA471" s="98">
        <f t="shared" si="15"/>
        <v>0</v>
      </c>
      <c r="BB471" s="107"/>
    </row>
    <row r="472" spans="1:54" ht="19.5" customHeight="1">
      <c r="A472" s="6">
        <v>469</v>
      </c>
      <c r="B472" s="105"/>
      <c r="C472" s="106"/>
      <c r="D472" s="107"/>
      <c r="E472" s="107"/>
      <c r="F472" s="106"/>
      <c r="G472" s="107"/>
      <c r="H472" s="107"/>
      <c r="I472" s="107"/>
      <c r="J472" s="106"/>
      <c r="K472" s="107"/>
      <c r="L472" s="106"/>
      <c r="M472" s="107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  <c r="AA472" s="108"/>
      <c r="AB472" s="108"/>
      <c r="AC472" s="108"/>
      <c r="AD472" s="108"/>
      <c r="AE472" s="108"/>
      <c r="AF472" s="108"/>
      <c r="AG472" s="108"/>
      <c r="AH472" s="108"/>
      <c r="AI472" s="108"/>
      <c r="AJ472" s="108"/>
      <c r="AK472" s="108"/>
      <c r="AL472" s="108"/>
      <c r="AM472" s="108"/>
      <c r="AN472" s="108"/>
      <c r="AO472" s="108"/>
      <c r="AP472" s="108"/>
      <c r="AQ472" s="108"/>
      <c r="AR472" s="108"/>
      <c r="AS472" s="108"/>
      <c r="AT472" s="108"/>
      <c r="AU472" s="108"/>
      <c r="AV472" s="108"/>
      <c r="AW472" s="108"/>
      <c r="AX472" s="108"/>
      <c r="AY472" s="108"/>
      <c r="AZ472" s="108"/>
      <c r="BA472" s="98">
        <f t="shared" si="15"/>
        <v>0</v>
      </c>
      <c r="BB472" s="107"/>
    </row>
    <row r="473" spans="1:54" ht="19.5" customHeight="1">
      <c r="A473" s="6">
        <v>470</v>
      </c>
      <c r="B473" s="105"/>
      <c r="C473" s="106"/>
      <c r="D473" s="107"/>
      <c r="E473" s="107"/>
      <c r="F473" s="106"/>
      <c r="G473" s="107"/>
      <c r="H473" s="107"/>
      <c r="I473" s="107"/>
      <c r="J473" s="106"/>
      <c r="K473" s="107"/>
      <c r="L473" s="106"/>
      <c r="M473" s="107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  <c r="AA473" s="108"/>
      <c r="AB473" s="108"/>
      <c r="AC473" s="108"/>
      <c r="AD473" s="108"/>
      <c r="AE473" s="108"/>
      <c r="AF473" s="108"/>
      <c r="AG473" s="108"/>
      <c r="AH473" s="108"/>
      <c r="AI473" s="108"/>
      <c r="AJ473" s="108"/>
      <c r="AK473" s="108"/>
      <c r="AL473" s="108"/>
      <c r="AM473" s="108"/>
      <c r="AN473" s="108"/>
      <c r="AO473" s="108"/>
      <c r="AP473" s="108"/>
      <c r="AQ473" s="108"/>
      <c r="AR473" s="108"/>
      <c r="AS473" s="108"/>
      <c r="AT473" s="108"/>
      <c r="AU473" s="108"/>
      <c r="AV473" s="108"/>
      <c r="AW473" s="108"/>
      <c r="AX473" s="108"/>
      <c r="AY473" s="108"/>
      <c r="AZ473" s="108"/>
      <c r="BA473" s="98">
        <f t="shared" si="15"/>
        <v>0</v>
      </c>
      <c r="BB473" s="107"/>
    </row>
    <row r="474" spans="1:54" ht="19.5" customHeight="1">
      <c r="A474" s="6">
        <v>471</v>
      </c>
      <c r="B474" s="105"/>
      <c r="C474" s="106"/>
      <c r="D474" s="107"/>
      <c r="E474" s="107"/>
      <c r="F474" s="106"/>
      <c r="G474" s="107"/>
      <c r="H474" s="107"/>
      <c r="I474" s="107"/>
      <c r="J474" s="106"/>
      <c r="K474" s="107"/>
      <c r="L474" s="106"/>
      <c r="M474" s="107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08"/>
      <c r="AH474" s="108"/>
      <c r="AI474" s="108"/>
      <c r="AJ474" s="108"/>
      <c r="AK474" s="108"/>
      <c r="AL474" s="108"/>
      <c r="AM474" s="108"/>
      <c r="AN474" s="108"/>
      <c r="AO474" s="108"/>
      <c r="AP474" s="108"/>
      <c r="AQ474" s="108"/>
      <c r="AR474" s="108"/>
      <c r="AS474" s="108"/>
      <c r="AT474" s="108"/>
      <c r="AU474" s="108"/>
      <c r="AV474" s="108"/>
      <c r="AW474" s="108"/>
      <c r="AX474" s="108"/>
      <c r="AY474" s="108"/>
      <c r="AZ474" s="108"/>
      <c r="BA474" s="98">
        <f t="shared" si="15"/>
        <v>0</v>
      </c>
      <c r="BB474" s="107"/>
    </row>
    <row r="475" spans="1:54" ht="19.5" customHeight="1">
      <c r="A475" s="6">
        <v>472</v>
      </c>
      <c r="B475" s="105"/>
      <c r="C475" s="106"/>
      <c r="D475" s="107"/>
      <c r="E475" s="107"/>
      <c r="F475" s="106"/>
      <c r="G475" s="107"/>
      <c r="H475" s="107"/>
      <c r="I475" s="107"/>
      <c r="J475" s="106"/>
      <c r="K475" s="107"/>
      <c r="L475" s="106"/>
      <c r="M475" s="107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  <c r="AA475" s="108"/>
      <c r="AB475" s="108"/>
      <c r="AC475" s="108"/>
      <c r="AD475" s="108"/>
      <c r="AE475" s="108"/>
      <c r="AF475" s="108"/>
      <c r="AG475" s="108"/>
      <c r="AH475" s="108"/>
      <c r="AI475" s="108"/>
      <c r="AJ475" s="108"/>
      <c r="AK475" s="108"/>
      <c r="AL475" s="108"/>
      <c r="AM475" s="108"/>
      <c r="AN475" s="108"/>
      <c r="AO475" s="108"/>
      <c r="AP475" s="108"/>
      <c r="AQ475" s="108"/>
      <c r="AR475" s="108"/>
      <c r="AS475" s="108"/>
      <c r="AT475" s="108"/>
      <c r="AU475" s="108"/>
      <c r="AV475" s="108"/>
      <c r="AW475" s="108"/>
      <c r="AX475" s="108"/>
      <c r="AY475" s="108"/>
      <c r="AZ475" s="108"/>
      <c r="BA475" s="98">
        <f t="shared" si="15"/>
        <v>0</v>
      </c>
      <c r="BB475" s="107"/>
    </row>
    <row r="476" spans="1:54" ht="19.5" customHeight="1">
      <c r="A476" s="6">
        <v>473</v>
      </c>
      <c r="B476" s="105"/>
      <c r="C476" s="106"/>
      <c r="D476" s="107"/>
      <c r="E476" s="107"/>
      <c r="F476" s="106"/>
      <c r="G476" s="107"/>
      <c r="H476" s="107"/>
      <c r="I476" s="107"/>
      <c r="J476" s="106"/>
      <c r="K476" s="107"/>
      <c r="L476" s="106"/>
      <c r="M476" s="107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  <c r="AA476" s="108"/>
      <c r="AB476" s="108"/>
      <c r="AC476" s="108"/>
      <c r="AD476" s="108"/>
      <c r="AE476" s="108"/>
      <c r="AF476" s="108"/>
      <c r="AG476" s="108"/>
      <c r="AH476" s="108"/>
      <c r="AI476" s="108"/>
      <c r="AJ476" s="108"/>
      <c r="AK476" s="108"/>
      <c r="AL476" s="108"/>
      <c r="AM476" s="108"/>
      <c r="AN476" s="108"/>
      <c r="AO476" s="108"/>
      <c r="AP476" s="108"/>
      <c r="AQ476" s="108"/>
      <c r="AR476" s="108"/>
      <c r="AS476" s="108"/>
      <c r="AT476" s="108"/>
      <c r="AU476" s="108"/>
      <c r="AV476" s="108"/>
      <c r="AW476" s="108"/>
      <c r="AX476" s="108"/>
      <c r="AY476" s="108"/>
      <c r="AZ476" s="108"/>
      <c r="BA476" s="98">
        <f t="shared" si="15"/>
        <v>0</v>
      </c>
      <c r="BB476" s="107"/>
    </row>
    <row r="477" spans="1:54" ht="19.5" customHeight="1">
      <c r="A477" s="6">
        <v>474</v>
      </c>
      <c r="B477" s="105"/>
      <c r="C477" s="106"/>
      <c r="D477" s="107"/>
      <c r="E477" s="107"/>
      <c r="F477" s="106"/>
      <c r="G477" s="107"/>
      <c r="H477" s="107"/>
      <c r="I477" s="107"/>
      <c r="J477" s="106"/>
      <c r="K477" s="107"/>
      <c r="L477" s="106"/>
      <c r="M477" s="107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  <c r="AA477" s="108"/>
      <c r="AB477" s="108"/>
      <c r="AC477" s="108"/>
      <c r="AD477" s="108"/>
      <c r="AE477" s="108"/>
      <c r="AF477" s="108"/>
      <c r="AG477" s="108"/>
      <c r="AH477" s="108"/>
      <c r="AI477" s="108"/>
      <c r="AJ477" s="108"/>
      <c r="AK477" s="108"/>
      <c r="AL477" s="108"/>
      <c r="AM477" s="108"/>
      <c r="AN477" s="108"/>
      <c r="AO477" s="108"/>
      <c r="AP477" s="108"/>
      <c r="AQ477" s="108"/>
      <c r="AR477" s="108"/>
      <c r="AS477" s="108"/>
      <c r="AT477" s="108"/>
      <c r="AU477" s="108"/>
      <c r="AV477" s="108"/>
      <c r="AW477" s="108"/>
      <c r="AX477" s="108"/>
      <c r="AY477" s="108"/>
      <c r="AZ477" s="108"/>
      <c r="BA477" s="98">
        <f t="shared" si="15"/>
        <v>0</v>
      </c>
      <c r="BB477" s="107"/>
    </row>
    <row r="478" spans="1:54" ht="19.5" customHeight="1">
      <c r="A478" s="6">
        <v>475</v>
      </c>
      <c r="B478" s="105"/>
      <c r="C478" s="106"/>
      <c r="D478" s="107"/>
      <c r="E478" s="107"/>
      <c r="F478" s="106"/>
      <c r="G478" s="107"/>
      <c r="H478" s="107"/>
      <c r="I478" s="107"/>
      <c r="J478" s="106"/>
      <c r="K478" s="107"/>
      <c r="L478" s="106"/>
      <c r="M478" s="107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  <c r="AA478" s="108"/>
      <c r="AB478" s="108"/>
      <c r="AC478" s="108"/>
      <c r="AD478" s="108"/>
      <c r="AE478" s="108"/>
      <c r="AF478" s="108"/>
      <c r="AG478" s="108"/>
      <c r="AH478" s="108"/>
      <c r="AI478" s="108"/>
      <c r="AJ478" s="108"/>
      <c r="AK478" s="108"/>
      <c r="AL478" s="108"/>
      <c r="AM478" s="108"/>
      <c r="AN478" s="108"/>
      <c r="AO478" s="108"/>
      <c r="AP478" s="108"/>
      <c r="AQ478" s="108"/>
      <c r="AR478" s="108"/>
      <c r="AS478" s="108"/>
      <c r="AT478" s="108"/>
      <c r="AU478" s="108"/>
      <c r="AV478" s="108"/>
      <c r="AW478" s="108"/>
      <c r="AX478" s="108"/>
      <c r="AY478" s="108"/>
      <c r="AZ478" s="108"/>
      <c r="BA478" s="98">
        <f t="shared" si="15"/>
        <v>0</v>
      </c>
      <c r="BB478" s="107"/>
    </row>
    <row r="479" spans="1:54" ht="19.5" customHeight="1">
      <c r="A479" s="6">
        <v>476</v>
      </c>
      <c r="B479" s="105"/>
      <c r="C479" s="106"/>
      <c r="D479" s="107"/>
      <c r="E479" s="107"/>
      <c r="F479" s="106"/>
      <c r="G479" s="107"/>
      <c r="H479" s="107"/>
      <c r="I479" s="107"/>
      <c r="J479" s="106"/>
      <c r="K479" s="107"/>
      <c r="L479" s="106"/>
      <c r="M479" s="107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  <c r="AA479" s="108"/>
      <c r="AB479" s="108"/>
      <c r="AC479" s="108"/>
      <c r="AD479" s="108"/>
      <c r="AE479" s="108"/>
      <c r="AF479" s="108"/>
      <c r="AG479" s="108"/>
      <c r="AH479" s="108"/>
      <c r="AI479" s="108"/>
      <c r="AJ479" s="108"/>
      <c r="AK479" s="108"/>
      <c r="AL479" s="108"/>
      <c r="AM479" s="108"/>
      <c r="AN479" s="108"/>
      <c r="AO479" s="108"/>
      <c r="AP479" s="108"/>
      <c r="AQ479" s="108"/>
      <c r="AR479" s="108"/>
      <c r="AS479" s="108"/>
      <c r="AT479" s="108"/>
      <c r="AU479" s="108"/>
      <c r="AV479" s="108"/>
      <c r="AW479" s="108"/>
      <c r="AX479" s="108"/>
      <c r="AY479" s="108"/>
      <c r="AZ479" s="108"/>
      <c r="BA479" s="98">
        <f t="shared" si="15"/>
        <v>0</v>
      </c>
      <c r="BB479" s="107"/>
    </row>
    <row r="480" spans="1:54" ht="19.5" customHeight="1">
      <c r="A480" s="6">
        <v>477</v>
      </c>
      <c r="B480" s="105"/>
      <c r="C480" s="106"/>
      <c r="D480" s="107"/>
      <c r="E480" s="107"/>
      <c r="F480" s="106"/>
      <c r="G480" s="107"/>
      <c r="H480" s="107"/>
      <c r="I480" s="107"/>
      <c r="J480" s="106"/>
      <c r="K480" s="107"/>
      <c r="L480" s="106"/>
      <c r="M480" s="107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  <c r="AA480" s="108"/>
      <c r="AB480" s="108"/>
      <c r="AC480" s="108"/>
      <c r="AD480" s="108"/>
      <c r="AE480" s="108"/>
      <c r="AF480" s="108"/>
      <c r="AG480" s="108"/>
      <c r="AH480" s="108"/>
      <c r="AI480" s="108"/>
      <c r="AJ480" s="108"/>
      <c r="AK480" s="108"/>
      <c r="AL480" s="108"/>
      <c r="AM480" s="108"/>
      <c r="AN480" s="108"/>
      <c r="AO480" s="108"/>
      <c r="AP480" s="108"/>
      <c r="AQ480" s="108"/>
      <c r="AR480" s="108"/>
      <c r="AS480" s="108"/>
      <c r="AT480" s="108"/>
      <c r="AU480" s="108"/>
      <c r="AV480" s="108"/>
      <c r="AW480" s="108"/>
      <c r="AX480" s="108"/>
      <c r="AY480" s="108"/>
      <c r="AZ480" s="108"/>
      <c r="BA480" s="98">
        <f t="shared" si="15"/>
        <v>0</v>
      </c>
      <c r="BB480" s="107"/>
    </row>
    <row r="481" spans="1:54" ht="19.5" customHeight="1">
      <c r="A481" s="6">
        <v>478</v>
      </c>
      <c r="B481" s="105"/>
      <c r="C481" s="106"/>
      <c r="D481" s="107"/>
      <c r="E481" s="107"/>
      <c r="F481" s="106"/>
      <c r="G481" s="107"/>
      <c r="H481" s="107"/>
      <c r="I481" s="107"/>
      <c r="J481" s="106"/>
      <c r="K481" s="107"/>
      <c r="L481" s="106"/>
      <c r="M481" s="107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  <c r="AA481" s="108"/>
      <c r="AB481" s="108"/>
      <c r="AC481" s="108"/>
      <c r="AD481" s="108"/>
      <c r="AE481" s="108"/>
      <c r="AF481" s="108"/>
      <c r="AG481" s="108"/>
      <c r="AH481" s="108"/>
      <c r="AI481" s="108"/>
      <c r="AJ481" s="108"/>
      <c r="AK481" s="108"/>
      <c r="AL481" s="108"/>
      <c r="AM481" s="108"/>
      <c r="AN481" s="108"/>
      <c r="AO481" s="108"/>
      <c r="AP481" s="108"/>
      <c r="AQ481" s="108"/>
      <c r="AR481" s="108"/>
      <c r="AS481" s="108"/>
      <c r="AT481" s="108"/>
      <c r="AU481" s="108"/>
      <c r="AV481" s="108"/>
      <c r="AW481" s="108"/>
      <c r="AX481" s="108"/>
      <c r="AY481" s="108"/>
      <c r="AZ481" s="108"/>
      <c r="BA481" s="98">
        <f t="shared" si="15"/>
        <v>0</v>
      </c>
      <c r="BB481" s="107"/>
    </row>
    <row r="482" spans="1:54" ht="19.5" customHeight="1">
      <c r="A482" s="6">
        <v>479</v>
      </c>
      <c r="B482" s="105"/>
      <c r="C482" s="106"/>
      <c r="D482" s="107"/>
      <c r="E482" s="107"/>
      <c r="F482" s="106"/>
      <c r="G482" s="107"/>
      <c r="H482" s="107"/>
      <c r="I482" s="107"/>
      <c r="J482" s="106"/>
      <c r="K482" s="107"/>
      <c r="L482" s="106"/>
      <c r="M482" s="107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08"/>
      <c r="AH482" s="108"/>
      <c r="AI482" s="108"/>
      <c r="AJ482" s="108"/>
      <c r="AK482" s="108"/>
      <c r="AL482" s="108"/>
      <c r="AM482" s="108"/>
      <c r="AN482" s="108"/>
      <c r="AO482" s="108"/>
      <c r="AP482" s="108"/>
      <c r="AQ482" s="108"/>
      <c r="AR482" s="108"/>
      <c r="AS482" s="108"/>
      <c r="AT482" s="108"/>
      <c r="AU482" s="108"/>
      <c r="AV482" s="108"/>
      <c r="AW482" s="108"/>
      <c r="AX482" s="108"/>
      <c r="AY482" s="108"/>
      <c r="AZ482" s="108"/>
      <c r="BA482" s="98">
        <f t="shared" si="15"/>
        <v>0</v>
      </c>
      <c r="BB482" s="107"/>
    </row>
    <row r="483" spans="1:54" ht="19.5" customHeight="1">
      <c r="A483" s="6">
        <v>480</v>
      </c>
      <c r="B483" s="105"/>
      <c r="C483" s="106"/>
      <c r="D483" s="107"/>
      <c r="E483" s="107"/>
      <c r="F483" s="106"/>
      <c r="G483" s="107"/>
      <c r="H483" s="107"/>
      <c r="I483" s="107"/>
      <c r="J483" s="106"/>
      <c r="K483" s="107"/>
      <c r="L483" s="106"/>
      <c r="M483" s="107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  <c r="AA483" s="108"/>
      <c r="AB483" s="108"/>
      <c r="AC483" s="108"/>
      <c r="AD483" s="108"/>
      <c r="AE483" s="108"/>
      <c r="AF483" s="108"/>
      <c r="AG483" s="108"/>
      <c r="AH483" s="108"/>
      <c r="AI483" s="108"/>
      <c r="AJ483" s="108"/>
      <c r="AK483" s="108"/>
      <c r="AL483" s="108"/>
      <c r="AM483" s="108"/>
      <c r="AN483" s="108"/>
      <c r="AO483" s="108"/>
      <c r="AP483" s="108"/>
      <c r="AQ483" s="108"/>
      <c r="AR483" s="108"/>
      <c r="AS483" s="108"/>
      <c r="AT483" s="108"/>
      <c r="AU483" s="108"/>
      <c r="AV483" s="108"/>
      <c r="AW483" s="108"/>
      <c r="AX483" s="108"/>
      <c r="AY483" s="108"/>
      <c r="AZ483" s="108"/>
      <c r="BA483" s="98">
        <f t="shared" si="15"/>
        <v>0</v>
      </c>
      <c r="BB483" s="107"/>
    </row>
    <row r="484" spans="1:54" ht="19.5" customHeight="1">
      <c r="A484" s="6">
        <v>481</v>
      </c>
      <c r="B484" s="105"/>
      <c r="C484" s="106"/>
      <c r="D484" s="107"/>
      <c r="E484" s="107"/>
      <c r="F484" s="106"/>
      <c r="G484" s="107"/>
      <c r="H484" s="107"/>
      <c r="I484" s="107"/>
      <c r="J484" s="106"/>
      <c r="K484" s="107"/>
      <c r="L484" s="106"/>
      <c r="M484" s="107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  <c r="AA484" s="108"/>
      <c r="AB484" s="108"/>
      <c r="AC484" s="108"/>
      <c r="AD484" s="108"/>
      <c r="AE484" s="108"/>
      <c r="AF484" s="108"/>
      <c r="AG484" s="108"/>
      <c r="AH484" s="108"/>
      <c r="AI484" s="108"/>
      <c r="AJ484" s="108"/>
      <c r="AK484" s="108"/>
      <c r="AL484" s="108"/>
      <c r="AM484" s="108"/>
      <c r="AN484" s="108"/>
      <c r="AO484" s="108"/>
      <c r="AP484" s="108"/>
      <c r="AQ484" s="108"/>
      <c r="AR484" s="108"/>
      <c r="AS484" s="108"/>
      <c r="AT484" s="108"/>
      <c r="AU484" s="108"/>
      <c r="AV484" s="108"/>
      <c r="AW484" s="108"/>
      <c r="AX484" s="108"/>
      <c r="AY484" s="108"/>
      <c r="AZ484" s="108"/>
      <c r="BA484" s="98">
        <f t="shared" si="15"/>
        <v>0</v>
      </c>
      <c r="BB484" s="107"/>
    </row>
    <row r="485" spans="1:54" ht="19.5" customHeight="1">
      <c r="A485" s="6">
        <v>482</v>
      </c>
      <c r="B485" s="105"/>
      <c r="C485" s="106"/>
      <c r="D485" s="107"/>
      <c r="E485" s="107"/>
      <c r="F485" s="106"/>
      <c r="G485" s="107"/>
      <c r="H485" s="107"/>
      <c r="I485" s="107"/>
      <c r="J485" s="106"/>
      <c r="K485" s="107"/>
      <c r="L485" s="106"/>
      <c r="M485" s="107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  <c r="AA485" s="108"/>
      <c r="AB485" s="108"/>
      <c r="AC485" s="108"/>
      <c r="AD485" s="108"/>
      <c r="AE485" s="108"/>
      <c r="AF485" s="108"/>
      <c r="AG485" s="108"/>
      <c r="AH485" s="108"/>
      <c r="AI485" s="108"/>
      <c r="AJ485" s="108"/>
      <c r="AK485" s="108"/>
      <c r="AL485" s="108"/>
      <c r="AM485" s="108"/>
      <c r="AN485" s="108"/>
      <c r="AO485" s="108"/>
      <c r="AP485" s="108"/>
      <c r="AQ485" s="108"/>
      <c r="AR485" s="108"/>
      <c r="AS485" s="108"/>
      <c r="AT485" s="108"/>
      <c r="AU485" s="108"/>
      <c r="AV485" s="108"/>
      <c r="AW485" s="108"/>
      <c r="AX485" s="108"/>
      <c r="AY485" s="108"/>
      <c r="AZ485" s="108"/>
      <c r="BA485" s="98">
        <f t="shared" si="15"/>
        <v>0</v>
      </c>
      <c r="BB485" s="107"/>
    </row>
    <row r="486" spans="1:54" ht="19.5" customHeight="1">
      <c r="A486" s="6">
        <v>483</v>
      </c>
      <c r="B486" s="105"/>
      <c r="C486" s="106"/>
      <c r="D486" s="107"/>
      <c r="E486" s="107"/>
      <c r="F486" s="106"/>
      <c r="G486" s="107"/>
      <c r="H486" s="107"/>
      <c r="I486" s="107"/>
      <c r="J486" s="106"/>
      <c r="K486" s="107"/>
      <c r="L486" s="106"/>
      <c r="M486" s="107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  <c r="AA486" s="108"/>
      <c r="AB486" s="108"/>
      <c r="AC486" s="108"/>
      <c r="AD486" s="108"/>
      <c r="AE486" s="108"/>
      <c r="AF486" s="108"/>
      <c r="AG486" s="108"/>
      <c r="AH486" s="108"/>
      <c r="AI486" s="108"/>
      <c r="AJ486" s="108"/>
      <c r="AK486" s="108"/>
      <c r="AL486" s="108"/>
      <c r="AM486" s="108"/>
      <c r="AN486" s="108"/>
      <c r="AO486" s="108"/>
      <c r="AP486" s="108"/>
      <c r="AQ486" s="108"/>
      <c r="AR486" s="108"/>
      <c r="AS486" s="108"/>
      <c r="AT486" s="108"/>
      <c r="AU486" s="108"/>
      <c r="AV486" s="108"/>
      <c r="AW486" s="108"/>
      <c r="AX486" s="108"/>
      <c r="AY486" s="108"/>
      <c r="AZ486" s="108"/>
      <c r="BA486" s="98">
        <f t="shared" si="15"/>
        <v>0</v>
      </c>
      <c r="BB486" s="107"/>
    </row>
    <row r="487" spans="1:54" ht="19.5" customHeight="1">
      <c r="A487" s="6">
        <v>484</v>
      </c>
      <c r="B487" s="105"/>
      <c r="C487" s="106"/>
      <c r="D487" s="107"/>
      <c r="E487" s="107"/>
      <c r="F487" s="106"/>
      <c r="G487" s="107"/>
      <c r="H487" s="107"/>
      <c r="I487" s="107"/>
      <c r="J487" s="106"/>
      <c r="K487" s="107"/>
      <c r="L487" s="106"/>
      <c r="M487" s="107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  <c r="AA487" s="108"/>
      <c r="AB487" s="108"/>
      <c r="AC487" s="108"/>
      <c r="AD487" s="108"/>
      <c r="AE487" s="108"/>
      <c r="AF487" s="108"/>
      <c r="AG487" s="108"/>
      <c r="AH487" s="108"/>
      <c r="AI487" s="108"/>
      <c r="AJ487" s="108"/>
      <c r="AK487" s="108"/>
      <c r="AL487" s="108"/>
      <c r="AM487" s="108"/>
      <c r="AN487" s="108"/>
      <c r="AO487" s="108"/>
      <c r="AP487" s="108"/>
      <c r="AQ487" s="108"/>
      <c r="AR487" s="108"/>
      <c r="AS487" s="108"/>
      <c r="AT487" s="108"/>
      <c r="AU487" s="108"/>
      <c r="AV487" s="108"/>
      <c r="AW487" s="108"/>
      <c r="AX487" s="108"/>
      <c r="AY487" s="108"/>
      <c r="AZ487" s="108"/>
      <c r="BA487" s="98">
        <f t="shared" si="15"/>
        <v>0</v>
      </c>
      <c r="BB487" s="107"/>
    </row>
    <row r="488" spans="1:54" ht="19.5" customHeight="1">
      <c r="A488" s="6">
        <v>485</v>
      </c>
      <c r="B488" s="105"/>
      <c r="C488" s="106"/>
      <c r="D488" s="107"/>
      <c r="E488" s="107"/>
      <c r="F488" s="106"/>
      <c r="G488" s="107"/>
      <c r="H488" s="107"/>
      <c r="I488" s="107"/>
      <c r="J488" s="106"/>
      <c r="K488" s="107"/>
      <c r="L488" s="106"/>
      <c r="M488" s="107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  <c r="AA488" s="108"/>
      <c r="AB488" s="108"/>
      <c r="AC488" s="108"/>
      <c r="AD488" s="108"/>
      <c r="AE488" s="108"/>
      <c r="AF488" s="108"/>
      <c r="AG488" s="108"/>
      <c r="AH488" s="108"/>
      <c r="AI488" s="108"/>
      <c r="AJ488" s="108"/>
      <c r="AK488" s="108"/>
      <c r="AL488" s="108"/>
      <c r="AM488" s="108"/>
      <c r="AN488" s="108"/>
      <c r="AO488" s="108"/>
      <c r="AP488" s="108"/>
      <c r="AQ488" s="108"/>
      <c r="AR488" s="108"/>
      <c r="AS488" s="108"/>
      <c r="AT488" s="108"/>
      <c r="AU488" s="108"/>
      <c r="AV488" s="108"/>
      <c r="AW488" s="108"/>
      <c r="AX488" s="108"/>
      <c r="AY488" s="108"/>
      <c r="AZ488" s="108"/>
      <c r="BA488" s="98">
        <f t="shared" si="15"/>
        <v>0</v>
      </c>
      <c r="BB488" s="107"/>
    </row>
    <row r="489" spans="1:54" ht="19.5" customHeight="1">
      <c r="A489" s="6">
        <v>486</v>
      </c>
      <c r="B489" s="105"/>
      <c r="C489" s="106"/>
      <c r="D489" s="107"/>
      <c r="E489" s="107"/>
      <c r="F489" s="106"/>
      <c r="G489" s="107"/>
      <c r="H489" s="107"/>
      <c r="I489" s="107"/>
      <c r="J489" s="106"/>
      <c r="K489" s="107"/>
      <c r="L489" s="106"/>
      <c r="M489" s="107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08"/>
      <c r="AH489" s="108"/>
      <c r="AI489" s="108"/>
      <c r="AJ489" s="108"/>
      <c r="AK489" s="108"/>
      <c r="AL489" s="108"/>
      <c r="AM489" s="108"/>
      <c r="AN489" s="108"/>
      <c r="AO489" s="108"/>
      <c r="AP489" s="108"/>
      <c r="AQ489" s="108"/>
      <c r="AR489" s="108"/>
      <c r="AS489" s="108"/>
      <c r="AT489" s="108"/>
      <c r="AU489" s="108"/>
      <c r="AV489" s="108"/>
      <c r="AW489" s="108"/>
      <c r="AX489" s="108"/>
      <c r="AY489" s="108"/>
      <c r="AZ489" s="108"/>
      <c r="BA489" s="98">
        <f t="shared" si="15"/>
        <v>0</v>
      </c>
      <c r="BB489" s="107"/>
    </row>
    <row r="490" spans="1:54" ht="19.5" customHeight="1">
      <c r="A490" s="6">
        <v>487</v>
      </c>
      <c r="B490" s="105"/>
      <c r="C490" s="106"/>
      <c r="D490" s="107"/>
      <c r="E490" s="107"/>
      <c r="F490" s="106"/>
      <c r="G490" s="107"/>
      <c r="H490" s="107"/>
      <c r="I490" s="107"/>
      <c r="J490" s="106"/>
      <c r="K490" s="107"/>
      <c r="L490" s="106"/>
      <c r="M490" s="107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  <c r="AA490" s="108"/>
      <c r="AB490" s="108"/>
      <c r="AC490" s="108"/>
      <c r="AD490" s="108"/>
      <c r="AE490" s="108"/>
      <c r="AF490" s="108"/>
      <c r="AG490" s="108"/>
      <c r="AH490" s="108"/>
      <c r="AI490" s="108"/>
      <c r="AJ490" s="108"/>
      <c r="AK490" s="108"/>
      <c r="AL490" s="108"/>
      <c r="AM490" s="108"/>
      <c r="AN490" s="108"/>
      <c r="AO490" s="108"/>
      <c r="AP490" s="108"/>
      <c r="AQ490" s="108"/>
      <c r="AR490" s="108"/>
      <c r="AS490" s="108"/>
      <c r="AT490" s="108"/>
      <c r="AU490" s="108"/>
      <c r="AV490" s="108"/>
      <c r="AW490" s="108"/>
      <c r="AX490" s="108"/>
      <c r="AY490" s="108"/>
      <c r="AZ490" s="108"/>
      <c r="BA490" s="98">
        <f t="shared" si="15"/>
        <v>0</v>
      </c>
      <c r="BB490" s="107"/>
    </row>
    <row r="491" spans="1:54" ht="19.5" customHeight="1">
      <c r="A491" s="6">
        <v>488</v>
      </c>
      <c r="B491" s="105"/>
      <c r="C491" s="106"/>
      <c r="D491" s="107"/>
      <c r="E491" s="107"/>
      <c r="F491" s="106"/>
      <c r="G491" s="107"/>
      <c r="H491" s="107"/>
      <c r="I491" s="107"/>
      <c r="J491" s="106"/>
      <c r="K491" s="107"/>
      <c r="L491" s="106"/>
      <c r="M491" s="107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  <c r="AA491" s="108"/>
      <c r="AB491" s="108"/>
      <c r="AC491" s="108"/>
      <c r="AD491" s="108"/>
      <c r="AE491" s="108"/>
      <c r="AF491" s="108"/>
      <c r="AG491" s="108"/>
      <c r="AH491" s="108"/>
      <c r="AI491" s="108"/>
      <c r="AJ491" s="108"/>
      <c r="AK491" s="108"/>
      <c r="AL491" s="108"/>
      <c r="AM491" s="108"/>
      <c r="AN491" s="108"/>
      <c r="AO491" s="108"/>
      <c r="AP491" s="108"/>
      <c r="AQ491" s="108"/>
      <c r="AR491" s="108"/>
      <c r="AS491" s="108"/>
      <c r="AT491" s="108"/>
      <c r="AU491" s="108"/>
      <c r="AV491" s="108"/>
      <c r="AW491" s="108"/>
      <c r="AX491" s="108"/>
      <c r="AY491" s="108"/>
      <c r="AZ491" s="108"/>
      <c r="BA491" s="98">
        <f t="shared" si="15"/>
        <v>0</v>
      </c>
      <c r="BB491" s="107"/>
    </row>
    <row r="492" spans="1:54" ht="19.5" customHeight="1">
      <c r="A492" s="6">
        <v>489</v>
      </c>
      <c r="B492" s="105"/>
      <c r="C492" s="106"/>
      <c r="D492" s="107"/>
      <c r="E492" s="107"/>
      <c r="F492" s="106"/>
      <c r="G492" s="107"/>
      <c r="H492" s="107"/>
      <c r="I492" s="107"/>
      <c r="J492" s="106"/>
      <c r="K492" s="107"/>
      <c r="L492" s="106"/>
      <c r="M492" s="107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  <c r="AA492" s="108"/>
      <c r="AB492" s="108"/>
      <c r="AC492" s="108"/>
      <c r="AD492" s="108"/>
      <c r="AE492" s="108"/>
      <c r="AF492" s="108"/>
      <c r="AG492" s="108"/>
      <c r="AH492" s="108"/>
      <c r="AI492" s="108"/>
      <c r="AJ492" s="108"/>
      <c r="AK492" s="108"/>
      <c r="AL492" s="108"/>
      <c r="AM492" s="108"/>
      <c r="AN492" s="108"/>
      <c r="AO492" s="108"/>
      <c r="AP492" s="108"/>
      <c r="AQ492" s="108"/>
      <c r="AR492" s="108"/>
      <c r="AS492" s="108"/>
      <c r="AT492" s="108"/>
      <c r="AU492" s="108"/>
      <c r="AV492" s="108"/>
      <c r="AW492" s="108"/>
      <c r="AX492" s="108"/>
      <c r="AY492" s="108"/>
      <c r="AZ492" s="108"/>
      <c r="BA492" s="98">
        <f t="shared" si="15"/>
        <v>0</v>
      </c>
      <c r="BB492" s="107"/>
    </row>
    <row r="493" spans="1:54" ht="19.5" customHeight="1">
      <c r="A493" s="6">
        <v>490</v>
      </c>
      <c r="B493" s="105"/>
      <c r="C493" s="106"/>
      <c r="D493" s="107"/>
      <c r="E493" s="107"/>
      <c r="F493" s="106"/>
      <c r="G493" s="107"/>
      <c r="H493" s="107"/>
      <c r="I493" s="107"/>
      <c r="J493" s="106"/>
      <c r="K493" s="107"/>
      <c r="L493" s="106"/>
      <c r="M493" s="107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  <c r="AA493" s="108"/>
      <c r="AB493" s="108"/>
      <c r="AC493" s="108"/>
      <c r="AD493" s="108"/>
      <c r="AE493" s="108"/>
      <c r="AF493" s="108"/>
      <c r="AG493" s="108"/>
      <c r="AH493" s="108"/>
      <c r="AI493" s="108"/>
      <c r="AJ493" s="108"/>
      <c r="AK493" s="108"/>
      <c r="AL493" s="108"/>
      <c r="AM493" s="108"/>
      <c r="AN493" s="108"/>
      <c r="AO493" s="108"/>
      <c r="AP493" s="108"/>
      <c r="AQ493" s="108"/>
      <c r="AR493" s="108"/>
      <c r="AS493" s="108"/>
      <c r="AT493" s="108"/>
      <c r="AU493" s="108"/>
      <c r="AV493" s="108"/>
      <c r="AW493" s="108"/>
      <c r="AX493" s="108"/>
      <c r="AY493" s="108"/>
      <c r="AZ493" s="108"/>
      <c r="BA493" s="98">
        <f t="shared" si="15"/>
        <v>0</v>
      </c>
      <c r="BB493" s="107"/>
    </row>
    <row r="494" spans="1:54" ht="19.5" customHeight="1">
      <c r="A494" s="6">
        <v>491</v>
      </c>
      <c r="B494" s="105"/>
      <c r="C494" s="106"/>
      <c r="D494" s="107"/>
      <c r="E494" s="107"/>
      <c r="F494" s="106"/>
      <c r="G494" s="107"/>
      <c r="H494" s="107"/>
      <c r="I494" s="107"/>
      <c r="J494" s="106"/>
      <c r="K494" s="107"/>
      <c r="L494" s="106"/>
      <c r="M494" s="107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08"/>
      <c r="AH494" s="108"/>
      <c r="AI494" s="108"/>
      <c r="AJ494" s="108"/>
      <c r="AK494" s="108"/>
      <c r="AL494" s="108"/>
      <c r="AM494" s="108"/>
      <c r="AN494" s="108"/>
      <c r="AO494" s="108"/>
      <c r="AP494" s="108"/>
      <c r="AQ494" s="108"/>
      <c r="AR494" s="108"/>
      <c r="AS494" s="108"/>
      <c r="AT494" s="108"/>
      <c r="AU494" s="108"/>
      <c r="AV494" s="108"/>
      <c r="AW494" s="108"/>
      <c r="AX494" s="108"/>
      <c r="AY494" s="108"/>
      <c r="AZ494" s="108"/>
      <c r="BA494" s="98">
        <f t="shared" si="15"/>
        <v>0</v>
      </c>
      <c r="BB494" s="107"/>
    </row>
    <row r="495" spans="1:54" ht="19.5" customHeight="1">
      <c r="A495" s="6">
        <v>492</v>
      </c>
      <c r="B495" s="105"/>
      <c r="C495" s="106"/>
      <c r="D495" s="107"/>
      <c r="E495" s="107"/>
      <c r="F495" s="106"/>
      <c r="G495" s="107"/>
      <c r="H495" s="107"/>
      <c r="I495" s="107"/>
      <c r="J495" s="106"/>
      <c r="K495" s="107"/>
      <c r="L495" s="106"/>
      <c r="M495" s="107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  <c r="AA495" s="108"/>
      <c r="AB495" s="108"/>
      <c r="AC495" s="108"/>
      <c r="AD495" s="108"/>
      <c r="AE495" s="108"/>
      <c r="AF495" s="108"/>
      <c r="AG495" s="108"/>
      <c r="AH495" s="108"/>
      <c r="AI495" s="108"/>
      <c r="AJ495" s="108"/>
      <c r="AK495" s="108"/>
      <c r="AL495" s="108"/>
      <c r="AM495" s="108"/>
      <c r="AN495" s="108"/>
      <c r="AO495" s="108"/>
      <c r="AP495" s="108"/>
      <c r="AQ495" s="108"/>
      <c r="AR495" s="108"/>
      <c r="AS495" s="108"/>
      <c r="AT495" s="108"/>
      <c r="AU495" s="108"/>
      <c r="AV495" s="108"/>
      <c r="AW495" s="108"/>
      <c r="AX495" s="108"/>
      <c r="AY495" s="108"/>
      <c r="AZ495" s="108"/>
      <c r="BA495" s="98">
        <f t="shared" si="15"/>
        <v>0</v>
      </c>
      <c r="BB495" s="107"/>
    </row>
    <row r="496" spans="1:54" ht="19.5" customHeight="1">
      <c r="A496" s="6">
        <v>493</v>
      </c>
      <c r="B496" s="105"/>
      <c r="C496" s="106"/>
      <c r="D496" s="107"/>
      <c r="E496" s="107"/>
      <c r="F496" s="106"/>
      <c r="G496" s="107"/>
      <c r="H496" s="107"/>
      <c r="I496" s="107"/>
      <c r="J496" s="106"/>
      <c r="K496" s="107"/>
      <c r="L496" s="106"/>
      <c r="M496" s="107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  <c r="AA496" s="108"/>
      <c r="AB496" s="108"/>
      <c r="AC496" s="108"/>
      <c r="AD496" s="108"/>
      <c r="AE496" s="108"/>
      <c r="AF496" s="108"/>
      <c r="AG496" s="108"/>
      <c r="AH496" s="108"/>
      <c r="AI496" s="108"/>
      <c r="AJ496" s="108"/>
      <c r="AK496" s="108"/>
      <c r="AL496" s="108"/>
      <c r="AM496" s="108"/>
      <c r="AN496" s="108"/>
      <c r="AO496" s="108"/>
      <c r="AP496" s="108"/>
      <c r="AQ496" s="108"/>
      <c r="AR496" s="108"/>
      <c r="AS496" s="108"/>
      <c r="AT496" s="108"/>
      <c r="AU496" s="108"/>
      <c r="AV496" s="108"/>
      <c r="AW496" s="108"/>
      <c r="AX496" s="108"/>
      <c r="AY496" s="108"/>
      <c r="AZ496" s="108"/>
      <c r="BA496" s="98">
        <f t="shared" si="15"/>
        <v>0</v>
      </c>
      <c r="BB496" s="107"/>
    </row>
    <row r="497" spans="1:54" ht="19.5" customHeight="1">
      <c r="A497" s="6">
        <v>494</v>
      </c>
      <c r="B497" s="105"/>
      <c r="C497" s="106"/>
      <c r="D497" s="107"/>
      <c r="E497" s="107"/>
      <c r="F497" s="106"/>
      <c r="G497" s="107"/>
      <c r="H497" s="107"/>
      <c r="I497" s="107"/>
      <c r="J497" s="106"/>
      <c r="K497" s="107"/>
      <c r="L497" s="106"/>
      <c r="M497" s="107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  <c r="AA497" s="108"/>
      <c r="AB497" s="108"/>
      <c r="AC497" s="108"/>
      <c r="AD497" s="108"/>
      <c r="AE497" s="108"/>
      <c r="AF497" s="108"/>
      <c r="AG497" s="108"/>
      <c r="AH497" s="108"/>
      <c r="AI497" s="108"/>
      <c r="AJ497" s="108"/>
      <c r="AK497" s="108"/>
      <c r="AL497" s="108"/>
      <c r="AM497" s="108"/>
      <c r="AN497" s="108"/>
      <c r="AO497" s="108"/>
      <c r="AP497" s="108"/>
      <c r="AQ497" s="108"/>
      <c r="AR497" s="108"/>
      <c r="AS497" s="108"/>
      <c r="AT497" s="108"/>
      <c r="AU497" s="108"/>
      <c r="AV497" s="108"/>
      <c r="AW497" s="108"/>
      <c r="AX497" s="108"/>
      <c r="AY497" s="108"/>
      <c r="AZ497" s="108"/>
      <c r="BA497" s="98">
        <f t="shared" si="15"/>
        <v>0</v>
      </c>
      <c r="BB497" s="107"/>
    </row>
    <row r="498" spans="1:54" ht="19.5" customHeight="1">
      <c r="A498" s="6">
        <v>495</v>
      </c>
      <c r="B498" s="105"/>
      <c r="C498" s="106"/>
      <c r="D498" s="107"/>
      <c r="E498" s="107"/>
      <c r="F498" s="106"/>
      <c r="G498" s="107"/>
      <c r="H498" s="107"/>
      <c r="I498" s="107"/>
      <c r="J498" s="106"/>
      <c r="K498" s="107"/>
      <c r="L498" s="106"/>
      <c r="M498" s="107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  <c r="AA498" s="108"/>
      <c r="AB498" s="108"/>
      <c r="AC498" s="108"/>
      <c r="AD498" s="108"/>
      <c r="AE498" s="108"/>
      <c r="AF498" s="108"/>
      <c r="AG498" s="108"/>
      <c r="AH498" s="108"/>
      <c r="AI498" s="108"/>
      <c r="AJ498" s="108"/>
      <c r="AK498" s="108"/>
      <c r="AL498" s="108"/>
      <c r="AM498" s="108"/>
      <c r="AN498" s="108"/>
      <c r="AO498" s="108"/>
      <c r="AP498" s="108"/>
      <c r="AQ498" s="108"/>
      <c r="AR498" s="108"/>
      <c r="AS498" s="108"/>
      <c r="AT498" s="108"/>
      <c r="AU498" s="108"/>
      <c r="AV498" s="108"/>
      <c r="AW498" s="108"/>
      <c r="AX498" s="108"/>
      <c r="AY498" s="108"/>
      <c r="AZ498" s="108"/>
      <c r="BA498" s="98">
        <f t="shared" si="15"/>
        <v>0</v>
      </c>
      <c r="BB498" s="107"/>
    </row>
    <row r="499" spans="1:54" ht="19.5" customHeight="1">
      <c r="A499" s="6">
        <v>496</v>
      </c>
      <c r="B499" s="105"/>
      <c r="C499" s="106"/>
      <c r="D499" s="107"/>
      <c r="E499" s="107"/>
      <c r="F499" s="106"/>
      <c r="G499" s="107"/>
      <c r="H499" s="107"/>
      <c r="I499" s="107"/>
      <c r="J499" s="106"/>
      <c r="K499" s="107"/>
      <c r="L499" s="106"/>
      <c r="M499" s="107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  <c r="AA499" s="108"/>
      <c r="AB499" s="108"/>
      <c r="AC499" s="108"/>
      <c r="AD499" s="108"/>
      <c r="AE499" s="108"/>
      <c r="AF499" s="108"/>
      <c r="AG499" s="108"/>
      <c r="AH499" s="108"/>
      <c r="AI499" s="108"/>
      <c r="AJ499" s="108"/>
      <c r="AK499" s="108"/>
      <c r="AL499" s="108"/>
      <c r="AM499" s="108"/>
      <c r="AN499" s="108"/>
      <c r="AO499" s="108"/>
      <c r="AP499" s="108"/>
      <c r="AQ499" s="108"/>
      <c r="AR499" s="108"/>
      <c r="AS499" s="108"/>
      <c r="AT499" s="108"/>
      <c r="AU499" s="108"/>
      <c r="AV499" s="108"/>
      <c r="AW499" s="108"/>
      <c r="AX499" s="108"/>
      <c r="AY499" s="108"/>
      <c r="AZ499" s="108"/>
      <c r="BA499" s="98">
        <f t="shared" si="15"/>
        <v>0</v>
      </c>
      <c r="BB499" s="107"/>
    </row>
    <row r="500" spans="1:54" ht="19.5" customHeight="1">
      <c r="A500" s="6">
        <v>497</v>
      </c>
      <c r="B500" s="105"/>
      <c r="C500" s="106"/>
      <c r="D500" s="107"/>
      <c r="E500" s="107"/>
      <c r="F500" s="106"/>
      <c r="G500" s="107"/>
      <c r="H500" s="107"/>
      <c r="I500" s="107"/>
      <c r="J500" s="106"/>
      <c r="K500" s="107"/>
      <c r="L500" s="106"/>
      <c r="M500" s="107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  <c r="AA500" s="108"/>
      <c r="AB500" s="108"/>
      <c r="AC500" s="108"/>
      <c r="AD500" s="108"/>
      <c r="AE500" s="108"/>
      <c r="AF500" s="108"/>
      <c r="AG500" s="108"/>
      <c r="AH500" s="108"/>
      <c r="AI500" s="108"/>
      <c r="AJ500" s="108"/>
      <c r="AK500" s="108"/>
      <c r="AL500" s="108"/>
      <c r="AM500" s="108"/>
      <c r="AN500" s="108"/>
      <c r="AO500" s="108"/>
      <c r="AP500" s="108"/>
      <c r="AQ500" s="108"/>
      <c r="AR500" s="108"/>
      <c r="AS500" s="108"/>
      <c r="AT500" s="108"/>
      <c r="AU500" s="108"/>
      <c r="AV500" s="108"/>
      <c r="AW500" s="108"/>
      <c r="AX500" s="108"/>
      <c r="AY500" s="108"/>
      <c r="AZ500" s="108"/>
      <c r="BA500" s="98">
        <f t="shared" si="15"/>
        <v>0</v>
      </c>
      <c r="BB500" s="107"/>
    </row>
    <row r="501" spans="1:54" ht="19.5" customHeight="1">
      <c r="A501" s="6">
        <v>498</v>
      </c>
      <c r="B501" s="105"/>
      <c r="C501" s="106"/>
      <c r="D501" s="107"/>
      <c r="E501" s="107"/>
      <c r="F501" s="106"/>
      <c r="G501" s="107"/>
      <c r="H501" s="107"/>
      <c r="I501" s="107"/>
      <c r="J501" s="106"/>
      <c r="K501" s="107"/>
      <c r="L501" s="106"/>
      <c r="M501" s="107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  <c r="AA501" s="108"/>
      <c r="AB501" s="108"/>
      <c r="AC501" s="108"/>
      <c r="AD501" s="108"/>
      <c r="AE501" s="108"/>
      <c r="AF501" s="108"/>
      <c r="AG501" s="108"/>
      <c r="AH501" s="108"/>
      <c r="AI501" s="108"/>
      <c r="AJ501" s="108"/>
      <c r="AK501" s="108"/>
      <c r="AL501" s="108"/>
      <c r="AM501" s="108"/>
      <c r="AN501" s="108"/>
      <c r="AO501" s="108"/>
      <c r="AP501" s="108"/>
      <c r="AQ501" s="108"/>
      <c r="AR501" s="108"/>
      <c r="AS501" s="108"/>
      <c r="AT501" s="108"/>
      <c r="AU501" s="108"/>
      <c r="AV501" s="108"/>
      <c r="AW501" s="108"/>
      <c r="AX501" s="108"/>
      <c r="AY501" s="108"/>
      <c r="AZ501" s="108"/>
      <c r="BA501" s="98">
        <f t="shared" si="15"/>
        <v>0</v>
      </c>
      <c r="BB501" s="107"/>
    </row>
    <row r="502" spans="1:54" ht="19.5" customHeight="1">
      <c r="A502" s="6">
        <v>499</v>
      </c>
      <c r="B502" s="105"/>
      <c r="C502" s="106"/>
      <c r="D502" s="107"/>
      <c r="E502" s="107"/>
      <c r="F502" s="106"/>
      <c r="G502" s="107"/>
      <c r="H502" s="107"/>
      <c r="I502" s="107"/>
      <c r="J502" s="106"/>
      <c r="K502" s="107"/>
      <c r="L502" s="106"/>
      <c r="M502" s="107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08"/>
      <c r="AH502" s="108"/>
      <c r="AI502" s="108"/>
      <c r="AJ502" s="108"/>
      <c r="AK502" s="108"/>
      <c r="AL502" s="108"/>
      <c r="AM502" s="108"/>
      <c r="AN502" s="108"/>
      <c r="AO502" s="108"/>
      <c r="AP502" s="108"/>
      <c r="AQ502" s="108"/>
      <c r="AR502" s="108"/>
      <c r="AS502" s="108"/>
      <c r="AT502" s="108"/>
      <c r="AU502" s="108"/>
      <c r="AV502" s="108"/>
      <c r="AW502" s="108"/>
      <c r="AX502" s="108"/>
      <c r="AY502" s="108"/>
      <c r="AZ502" s="108"/>
      <c r="BA502" s="98">
        <f t="shared" si="15"/>
        <v>0</v>
      </c>
      <c r="BB502" s="107"/>
    </row>
    <row r="503" spans="1:54" ht="19.5" customHeight="1" thickBot="1">
      <c r="A503" s="6">
        <v>500</v>
      </c>
      <c r="B503" s="105"/>
      <c r="C503" s="106"/>
      <c r="D503" s="107"/>
      <c r="E503" s="107"/>
      <c r="F503" s="106"/>
      <c r="G503" s="107"/>
      <c r="H503" s="107"/>
      <c r="I503" s="107"/>
      <c r="J503" s="106"/>
      <c r="K503" s="107"/>
      <c r="L503" s="106"/>
      <c r="M503" s="107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  <c r="AA503" s="108"/>
      <c r="AB503" s="108"/>
      <c r="AC503" s="108"/>
      <c r="AD503" s="108"/>
      <c r="AE503" s="108"/>
      <c r="AF503" s="108"/>
      <c r="AG503" s="108"/>
      <c r="AH503" s="108"/>
      <c r="AI503" s="108"/>
      <c r="AJ503" s="108"/>
      <c r="AK503" s="108"/>
      <c r="AL503" s="108"/>
      <c r="AM503" s="108"/>
      <c r="AN503" s="108"/>
      <c r="AO503" s="108"/>
      <c r="AP503" s="108"/>
      <c r="AQ503" s="108"/>
      <c r="AR503" s="108"/>
      <c r="AS503" s="108"/>
      <c r="AT503" s="108"/>
      <c r="AU503" s="108"/>
      <c r="AV503" s="108"/>
      <c r="AW503" s="108"/>
      <c r="AX503" s="108"/>
      <c r="AY503" s="108"/>
      <c r="AZ503" s="108"/>
      <c r="BA503" s="98">
        <f t="shared" si="15"/>
        <v>0</v>
      </c>
      <c r="BB503" s="107"/>
    </row>
    <row r="504" spans="1:54" ht="19.5" customHeight="1" thickBot="1">
      <c r="A504" s="99"/>
      <c r="B504" s="100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2">
        <f t="shared" ref="N504:BA504" si="16">SUM(N4:N503)</f>
        <v>1454196</v>
      </c>
      <c r="O504" s="102">
        <f t="shared" si="16"/>
        <v>187620</v>
      </c>
      <c r="P504" s="102">
        <f t="shared" si="16"/>
        <v>0</v>
      </c>
      <c r="Q504" s="102">
        <f t="shared" si="16"/>
        <v>0</v>
      </c>
      <c r="R504" s="102">
        <f t="shared" si="16"/>
        <v>0</v>
      </c>
      <c r="S504" s="102">
        <f t="shared" si="16"/>
        <v>0</v>
      </c>
      <c r="T504" s="102">
        <f t="shared" si="16"/>
        <v>48000</v>
      </c>
      <c r="U504" s="102">
        <f t="shared" si="16"/>
        <v>0</v>
      </c>
      <c r="V504" s="102">
        <f t="shared" si="16"/>
        <v>0</v>
      </c>
      <c r="W504" s="102">
        <f t="shared" si="16"/>
        <v>0</v>
      </c>
      <c r="X504" s="102">
        <f t="shared" si="16"/>
        <v>82800</v>
      </c>
      <c r="Y504" s="102">
        <f t="shared" si="16"/>
        <v>36000</v>
      </c>
      <c r="Z504" s="102">
        <f t="shared" si="16"/>
        <v>0</v>
      </c>
      <c r="AA504" s="102">
        <f t="shared" si="16"/>
        <v>0</v>
      </c>
      <c r="AB504" s="102">
        <f t="shared" si="16"/>
        <v>0</v>
      </c>
      <c r="AC504" s="102">
        <f t="shared" si="16"/>
        <v>177600</v>
      </c>
      <c r="AD504" s="102">
        <f t="shared" si="16"/>
        <v>13920</v>
      </c>
      <c r="AE504" s="102">
        <f t="shared" si="16"/>
        <v>0</v>
      </c>
      <c r="AF504" s="102">
        <f t="shared" si="16"/>
        <v>0</v>
      </c>
      <c r="AG504" s="102">
        <f t="shared" si="16"/>
        <v>0</v>
      </c>
      <c r="AH504" s="102">
        <f t="shared" si="16"/>
        <v>0</v>
      </c>
      <c r="AI504" s="102">
        <f t="shared" si="16"/>
        <v>0</v>
      </c>
      <c r="AJ504" s="102">
        <f t="shared" si="16"/>
        <v>0</v>
      </c>
      <c r="AK504" s="102">
        <f t="shared" si="16"/>
        <v>0</v>
      </c>
      <c r="AL504" s="102">
        <f t="shared" si="16"/>
        <v>0</v>
      </c>
      <c r="AM504" s="102">
        <f t="shared" si="16"/>
        <v>0</v>
      </c>
      <c r="AN504" s="102">
        <f t="shared" si="16"/>
        <v>0</v>
      </c>
      <c r="AO504" s="102">
        <f t="shared" si="16"/>
        <v>0</v>
      </c>
      <c r="AP504" s="102">
        <f t="shared" si="16"/>
        <v>150000</v>
      </c>
      <c r="AQ504" s="102">
        <f t="shared" si="16"/>
        <v>0</v>
      </c>
      <c r="AR504" s="102">
        <f t="shared" si="16"/>
        <v>0</v>
      </c>
      <c r="AS504" s="102">
        <f t="shared" si="16"/>
        <v>0</v>
      </c>
      <c r="AT504" s="102">
        <f t="shared" si="16"/>
        <v>120000</v>
      </c>
      <c r="AU504" s="102">
        <f t="shared" si="16"/>
        <v>0</v>
      </c>
      <c r="AV504" s="102">
        <f t="shared" si="16"/>
        <v>177624</v>
      </c>
      <c r="AW504" s="102">
        <f t="shared" si="16"/>
        <v>0</v>
      </c>
      <c r="AX504" s="102">
        <f t="shared" si="16"/>
        <v>0</v>
      </c>
      <c r="AY504" s="102">
        <f t="shared" si="16"/>
        <v>0</v>
      </c>
      <c r="AZ504" s="102">
        <f t="shared" si="16"/>
        <v>0</v>
      </c>
      <c r="BA504" s="102">
        <f t="shared" si="16"/>
        <v>2447760</v>
      </c>
      <c r="BB504" s="103"/>
    </row>
    <row r="505" spans="1:54" ht="19.5" customHeight="1">
      <c r="AV505" s="89">
        <f>SUM(AV4:AV504)</f>
        <v>355248</v>
      </c>
      <c r="AW505" s="89">
        <f>SUM(AW4:AW504)</f>
        <v>0</v>
      </c>
      <c r="AX505" s="89">
        <f>SUM(AX4:AX504)</f>
        <v>0</v>
      </c>
      <c r="AZ505" s="89">
        <f>SUM(AZ4:AZ504)</f>
        <v>0</v>
      </c>
    </row>
  </sheetData>
  <dataConsolidate/>
  <mergeCells count="1">
    <mergeCell ref="G2:G3"/>
  </mergeCells>
  <conditionalFormatting sqref="A1:BB3 A38:BB1048576 A4:A37 AW4:BB37">
    <cfRule type="expression" dxfId="26" priority="13">
      <formula>$F1="Approved in 2022"</formula>
    </cfRule>
    <cfRule type="expression" dxfId="25" priority="32">
      <formula>$F1="Temporarily Vacant"</formula>
    </cfRule>
    <cfRule type="expression" dxfId="24" priority="33">
      <formula>$F1="New"</formula>
    </cfRule>
  </conditionalFormatting>
  <conditionalFormatting sqref="AV38:AX503 AW5:AX37">
    <cfRule type="expression" dxfId="23" priority="14">
      <formula>$F5="Vacant"</formula>
    </cfRule>
    <cfRule type="expression" dxfId="22" priority="15">
      <formula>$F5="Approved"</formula>
    </cfRule>
  </conditionalFormatting>
  <conditionalFormatting sqref="AZ5:AZ503">
    <cfRule type="expression" dxfId="21" priority="19">
      <formula>$F5="Vacant"</formula>
    </cfRule>
    <cfRule type="expression" dxfId="20" priority="20">
      <formula>$F5="Approved"</formula>
    </cfRule>
  </conditionalFormatting>
  <conditionalFormatting sqref="B25:AV37 B24:C24 F24:J24 P24:S24 U24:AO24 AQ24:AS24">
    <cfRule type="expression" dxfId="19" priority="11">
      <formula>$F24="Vacant"</formula>
    </cfRule>
  </conditionalFormatting>
  <conditionalFormatting sqref="B25:AV37 B24:C24 F24:J24 P24:S24 U24:AO24 AQ24:AS24">
    <cfRule type="expression" dxfId="18" priority="12">
      <formula>$F24="Approved"</formula>
    </cfRule>
  </conditionalFormatting>
  <conditionalFormatting sqref="B9:AV11 B4:G8 I4:AV8 B12:AU12 AV12:AV13 B14:AS22 D24:E24 B23:L23 N23:AS23 M23:M24 N24:O24 T24 AP24 AT14:AV24">
    <cfRule type="expression" dxfId="17" priority="9">
      <formula>$F4="Vacant"</formula>
    </cfRule>
    <cfRule type="expression" dxfId="16" priority="10">
      <formula>$F4="Approved"</formula>
    </cfRule>
  </conditionalFormatting>
  <conditionalFormatting sqref="B13:AU13">
    <cfRule type="expression" dxfId="15" priority="7">
      <formula>$F13="Vacant"</formula>
    </cfRule>
    <cfRule type="expression" dxfId="14" priority="8">
      <formula>$F13="Approved"</formula>
    </cfRule>
  </conditionalFormatting>
  <conditionalFormatting sqref="H4:H8">
    <cfRule type="expression" dxfId="13" priority="5">
      <formula>$F4="Vacant"</formula>
    </cfRule>
    <cfRule type="expression" dxfId="12" priority="6">
      <formula>$F4="Approved"</formula>
    </cfRule>
  </conditionalFormatting>
  <conditionalFormatting sqref="K24">
    <cfRule type="expression" dxfId="11" priority="3">
      <formula>$F24="Vacant"</formula>
    </cfRule>
    <cfRule type="expression" dxfId="10" priority="4">
      <formula>$F24="Approved"</formula>
    </cfRule>
  </conditionalFormatting>
  <conditionalFormatting sqref="L24">
    <cfRule type="expression" dxfId="9" priority="1">
      <formula>$F24="Vacant"</formula>
    </cfRule>
    <cfRule type="expression" dxfId="8" priority="2">
      <formula>$F24="Approved"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Lists!$K$1:$K$2</xm:f>
          </x14:formula1>
          <xm:sqref>J38:J503</xm:sqref>
        </x14:dataValidation>
        <x14:dataValidation type="list" allowBlank="1" showInputMessage="1" showErrorMessage="1">
          <x14:formula1>
            <xm:f>Lists!$G$1:$G$10</xm:f>
          </x14:formula1>
          <xm:sqref>L38:L503</xm:sqref>
        </x14:dataValidation>
        <x14:dataValidation type="list" allowBlank="1" showInputMessage="1" showErrorMessage="1">
          <x14:formula1>
            <xm:f>Lists!$B$1:$B$4</xm:f>
          </x14:formula1>
          <xm:sqref>B38:B503</xm:sqref>
        </x14:dataValidation>
        <x14:dataValidation type="list" allowBlank="1" showInputMessage="1" showErrorMessage="1">
          <x14:formula1>
            <xm:f>List!$A$3:$A$12</xm:f>
          </x14:formula1>
          <xm:sqref>C38:C503</xm:sqref>
        </x14:dataValidation>
        <x14:dataValidation type="list" allowBlank="1" showInputMessage="1" showErrorMessage="1">
          <x14:formula1>
            <xm:f>List!$C$3:$C$6</xm:f>
          </x14:formula1>
          <xm:sqref>F38:F503</xm:sqref>
        </x14:dataValidation>
        <x14:dataValidation type="list" allowBlank="1" showInputMessage="1" showErrorMessage="1">
          <x14:formula1>
            <xm:f>'D:\finance 2021\[ETT7BLSKuUjP1yzYPwaP8lr4j9prmNtcmH1GIW7a.xlsx]Lists'!#REF!</xm:f>
          </x14:formula1>
          <xm:sqref>B4:C23 F4:F23 J4:J23 L4:L24</xm:sqref>
        </x14:dataValidation>
        <x14:dataValidation type="list" allowBlank="1" showErrorMessage="1">
          <x14:formula1>
            <xm:f>'D:\finance 2022\[rashu Budget.xlsx]Lists'!#REF!</xm:f>
          </x14:formula1>
          <xm:sqref>J24:J37</xm:sqref>
        </x14:dataValidation>
        <x14:dataValidation type="list" allowBlank="1" showErrorMessage="1">
          <x14:formula1>
            <xm:f>'D:\finance 2022\[rashu Budget.xlsx]Lists'!#REF!</xm:f>
          </x14:formula1>
          <xm:sqref>B24:B37</xm:sqref>
        </x14:dataValidation>
        <x14:dataValidation type="list" allowBlank="1" showErrorMessage="1">
          <x14:formula1>
            <xm:f>'D:\finance 2022\[rashu Budget.xlsx]Lists'!#REF!</xm:f>
          </x14:formula1>
          <xm:sqref>C24:C37</xm:sqref>
        </x14:dataValidation>
        <x14:dataValidation type="list" allowBlank="1" showErrorMessage="1">
          <x14:formula1>
            <xm:f>'D:\finance 2022\[rashu Budget.xlsx]Lists'!#REF!</xm:f>
          </x14:formula1>
          <xm:sqref>L25:L37</xm:sqref>
        </x14:dataValidation>
        <x14:dataValidation type="list" allowBlank="1" showErrorMessage="1">
          <x14:formula1>
            <xm:f>'D:\finance 2022\[rashu Budget.xlsx]Lists'!#REF!</xm:f>
          </x14:formula1>
          <xm:sqref>F24:F37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0.79998168889431442"/>
  </sheetPr>
  <dimension ref="A3:C12"/>
  <sheetViews>
    <sheetView workbookViewId="0">
      <selection activeCell="G28" sqref="G28:H28"/>
    </sheetView>
  </sheetViews>
  <sheetFormatPr defaultRowHeight="15"/>
  <sheetData>
    <row r="3" spans="1:3">
      <c r="A3" t="s">
        <v>358</v>
      </c>
      <c r="C3" t="s">
        <v>377</v>
      </c>
    </row>
    <row r="4" spans="1:3">
      <c r="A4" t="s">
        <v>360</v>
      </c>
      <c r="C4" t="s">
        <v>1123</v>
      </c>
    </row>
    <row r="5" spans="1:3">
      <c r="A5" t="s">
        <v>1126</v>
      </c>
      <c r="C5" t="s">
        <v>1124</v>
      </c>
    </row>
    <row r="6" spans="1:3">
      <c r="A6" t="s">
        <v>1127</v>
      </c>
      <c r="C6" t="s">
        <v>1125</v>
      </c>
    </row>
    <row r="7" spans="1:3">
      <c r="A7" t="s">
        <v>366</v>
      </c>
    </row>
    <row r="8" spans="1:3">
      <c r="A8" t="s">
        <v>368</v>
      </c>
    </row>
    <row r="9" spans="1:3">
      <c r="A9" t="s">
        <v>370</v>
      </c>
    </row>
    <row r="10" spans="1:3">
      <c r="A10" t="s">
        <v>372</v>
      </c>
    </row>
    <row r="11" spans="1:3">
      <c r="A11" t="s">
        <v>374</v>
      </c>
    </row>
    <row r="12" spans="1:3">
      <c r="A12" t="s">
        <v>1128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22</vt:i4>
      </vt:variant>
    </vt:vector>
  </HeadingPairs>
  <TitlesOfParts>
    <vt:vector size="37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List</vt:lpstr>
      <vt:lpstr>CapitalSheet</vt:lpstr>
      <vt:lpstr>PSIP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user</cp:lastModifiedBy>
  <cp:lastPrinted>2021-07-07T07:03:26Z</cp:lastPrinted>
  <dcterms:created xsi:type="dcterms:W3CDTF">2021-07-01T14:56:16Z</dcterms:created>
  <dcterms:modified xsi:type="dcterms:W3CDTF">2025-07-13T05:47:26Z</dcterms:modified>
</cp:coreProperties>
</file>